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84E7DCCB-3266-41B4-B6C5-7BDE0AED861F}" xr6:coauthVersionLast="47" xr6:coauthVersionMax="47" xr10:uidLastSave="{00000000-0000-0000-0000-000000000000}"/>
  <bookViews>
    <workbookView xWindow="-120" yWindow="-120" windowWidth="29040" windowHeight="15720" tabRatio="805" activeTab="11" xr2:uid="{00000000-000D-0000-FFFF-FFFF00000000}"/>
  </bookViews>
  <sheets>
    <sheet name="1-илова" sheetId="1" r:id="rId1"/>
    <sheet name="2-илова" sheetId="2" r:id="rId2"/>
    <sheet name="3-илова" sheetId="3" r:id="rId3"/>
    <sheet name="4-илова" sheetId="4" r:id="rId4"/>
    <sheet name="5-илова" sheetId="5" r:id="rId5"/>
    <sheet name="6-илова" sheetId="6" r:id="rId6"/>
    <sheet name="7-илова" sheetId="7" r:id="rId7"/>
    <sheet name="8-илова" sheetId="8" r:id="rId8"/>
    <sheet name="9-илова" sheetId="9" r:id="rId9"/>
    <sheet name="10-илова" sheetId="10" r:id="rId10"/>
    <sheet name="13-илова" sheetId="11" r:id="rId11"/>
    <sheet name="14-илова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3" l="1"/>
  <c r="E48" i="3"/>
  <c r="D48" i="3"/>
  <c r="E53" i="3"/>
  <c r="E32" i="3"/>
  <c r="E27" i="3"/>
  <c r="F73" i="5" l="1"/>
  <c r="A55" i="5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F70" i="5" l="1"/>
  <c r="F53" i="5"/>
  <c r="F74" i="5" s="1"/>
  <c r="A36" i="5"/>
  <c r="A37" i="5" s="1"/>
  <c r="A38" i="5" s="1"/>
  <c r="A39" i="5" s="1"/>
  <c r="A40" i="5" s="1"/>
  <c r="A41" i="5" s="1"/>
  <c r="A42" i="5" s="1"/>
  <c r="A43" i="5" s="1"/>
  <c r="A44" i="5" s="1"/>
  <c r="A45" i="5" l="1"/>
  <c r="A46" i="5" s="1"/>
  <c r="A47" i="5" s="1"/>
  <c r="A48" i="5" s="1"/>
  <c r="A49" i="5" s="1"/>
  <c r="A50" i="5" s="1"/>
  <c r="A51" i="5" s="1"/>
  <c r="A52" i="5" s="1"/>
  <c r="E22" i="3"/>
  <c r="D22" i="3"/>
  <c r="E17" i="3"/>
  <c r="D17" i="3"/>
  <c r="E16" i="3"/>
  <c r="D12" i="3"/>
  <c r="E11" i="3"/>
  <c r="E12" i="3" s="1"/>
  <c r="E23" i="3" s="1"/>
  <c r="E54" i="3"/>
  <c r="D54" i="3"/>
  <c r="E49" i="3"/>
  <c r="D49" i="3"/>
  <c r="D44" i="3"/>
  <c r="E44" i="3"/>
  <c r="D23" i="3" l="1"/>
  <c r="D55" i="3"/>
  <c r="E55" i="3"/>
  <c r="F33" i="5"/>
  <c r="F30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F34" i="5" l="1"/>
  <c r="E28" i="3"/>
  <c r="E38" i="3"/>
  <c r="D38" i="3"/>
  <c r="E33" i="3"/>
  <c r="D33" i="3"/>
  <c r="D28" i="3"/>
  <c r="E39" i="3" l="1"/>
  <c r="D39" i="3"/>
  <c r="F27" i="5" l="1"/>
  <c r="F11" i="4" l="1"/>
  <c r="F20" i="5"/>
  <c r="F28" i="5" s="1"/>
</calcChain>
</file>

<file path=xl/sharedStrings.xml><?xml version="1.0" encoding="utf-8"?>
<sst xmlns="http://schemas.openxmlformats.org/spreadsheetml/2006/main" count="775" uniqueCount="316">
  <si>
    <t>Тартиб рақами</t>
  </si>
  <si>
    <t>Ўз тасаруфидаги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</si>
  <si>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</si>
  <si>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</si>
  <si>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</si>
  <si>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</si>
  <si>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</si>
  <si>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</si>
  <si>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</si>
  <si>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Ўзбекистон Республикаси Давлат активларини бошқариш агентлиги</t>
  </si>
  <si>
    <t>МАЪЛУМОТ</t>
  </si>
  <si>
    <t>сўмда</t>
  </si>
  <si>
    <t>1-илова</t>
  </si>
  <si>
    <t>2-илова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</si>
  <si>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</si>
  <si>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</si>
  <si>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</si>
  <si>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</si>
  <si>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</si>
  <si>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</si>
  <si>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</si>
  <si>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Пудратчи номи</t>
  </si>
  <si>
    <t>Корхона СТИРи</t>
  </si>
  <si>
    <t>3-илова</t>
  </si>
  <si>
    <t>Ҳисобот даври</t>
  </si>
  <si>
    <t>Йўналишлари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</si>
  <si>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</si>
  <si>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</si>
  <si>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</si>
  <si>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</si>
  <si>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</si>
  <si>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</si>
  <si>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</si>
  <si>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</si>
  <si>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Хаммаси</t>
  </si>
  <si>
    <t>х</t>
  </si>
  <si>
    <t>4-илова</t>
  </si>
  <si>
    <t>Харид қилинган товарлар ва хизматлар номи</t>
  </si>
  <si>
    <t>Харид жараёнини амалга ошириш тури</t>
  </si>
  <si>
    <t>Сумма</t>
  </si>
  <si>
    <t>Лот/шартнома рақами</t>
  </si>
  <si>
    <t>Харид қилинаётган товарлар (хизматлар) ўлчов бирлиги (имконият даражасида</t>
  </si>
  <si>
    <t>бюджетдан ташқари жамғарма</t>
  </si>
  <si>
    <t>Жами</t>
  </si>
  <si>
    <t>бюджет</t>
  </si>
  <si>
    <t>5-илова</t>
  </si>
  <si>
    <t xml:space="preserve"> "SHERZOD STATIONERY" МЧЖ</t>
  </si>
  <si>
    <t xml:space="preserve">х </t>
  </si>
  <si>
    <t>ЧП"KANS SHOP"</t>
  </si>
  <si>
    <t>сўм</t>
  </si>
  <si>
    <t>6-илова</t>
  </si>
  <si>
    <t>Тадбир номи</t>
  </si>
  <si>
    <t xml:space="preserve">Шартноманинг умумий қиймати 
(минг сўм)
</t>
  </si>
  <si>
    <t>7-илова</t>
  </si>
  <si>
    <t>Объект сони</t>
  </si>
  <si>
    <t>Режалаштирилган маблағ</t>
  </si>
  <si>
    <t xml:space="preserve">Бажарилган ишлар ва харажатларнинг миқдори
(минг сўм)
</t>
  </si>
  <si>
    <t>Ажратилган маблағнинг ўзлаш-тирилиши (%)</t>
  </si>
  <si>
    <t>Дастурга киритиш учун асос</t>
  </si>
  <si>
    <t xml:space="preserve">Йил бошида учун тасдиқланган дастур асосида
(минг сўм)
</t>
  </si>
  <si>
    <t xml:space="preserve">Йил давомида
қўшимча ажратилган маблағлар асосида
(минг сўм)
</t>
  </si>
  <si>
    <t xml:space="preserve">Ўзбекистон Республикаси Давлат активларини бошқариш агентлиги </t>
  </si>
  <si>
    <t>Молиялаштирилган маблағ 
(минг сўм)</t>
  </si>
  <si>
    <t>8-илова</t>
  </si>
  <si>
    <t>Т/р</t>
  </si>
  <si>
    <t>Объект номи ва манзили</t>
  </si>
  <si>
    <t>Амалга ошириш муддати</t>
  </si>
  <si>
    <t>Ўлчов бирлиги</t>
  </si>
  <si>
    <t>Молиялаш-тирилган маблағ</t>
  </si>
  <si>
    <t>Бажарилган ишлар ва харажатларнинг миқдори</t>
  </si>
  <si>
    <t>Йил бошида учун тасдиқланган дастур асосида</t>
  </si>
  <si>
    <t>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</si>
  <si>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</si>
  <si>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</si>
  <si>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</si>
  <si>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</si>
  <si>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</si>
  <si>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</si>
  <si>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</si>
  <si>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</si>
  <si>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</si>
  <si>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</si>
  <si>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</si>
  <si>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</si>
  <si>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9-илова</t>
  </si>
  <si>
    <t xml:space="preserve">Ўзбекистон Республикаси Давлат активларини бошқариш агентлигига тақдим этилган солиқ имтиёзлари 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</si>
  <si>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</si>
  <si>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</si>
  <si>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</si>
  <si>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</si>
  <si>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</si>
  <si>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>10-илова</t>
  </si>
  <si>
    <t>РЎЙХАТИ</t>
  </si>
  <si>
    <t>Ҳужжат тури</t>
  </si>
  <si>
    <t>Ҳужжат рақами</t>
  </si>
  <si>
    <t>Ҳужжат тасдиқланган сана</t>
  </si>
  <si>
    <t>Ҳужжат номи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</si>
  <si>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</si>
  <si>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</si>
  <si>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</si>
  <si>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</si>
  <si>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Имтиёз берилган соҳа номи</t>
  </si>
  <si>
    <t xml:space="preserve">Божхона тўлови
</t>
  </si>
  <si>
    <t>Акциз солиғи</t>
  </si>
  <si>
    <t>ҚҚС</t>
  </si>
  <si>
    <t>13-илова</t>
  </si>
  <si>
    <t xml:space="preserve">МАЪЛУМОТ </t>
  </si>
  <si>
    <t>Назорат тадбирлари мазмуни</t>
  </si>
  <si>
    <t>Ўтказиш санаси</t>
  </si>
  <si>
    <t>Объектлар номи</t>
  </si>
  <si>
    <t>Изоҳ:</t>
  </si>
  <si>
    <t>Давлат бюджети маблағлари</t>
  </si>
  <si>
    <t>Бюджетдан ташқари жамғарма маблағлари</t>
  </si>
  <si>
    <t xml:space="preserve">Ривожлантириш жамғармаси маблағлари </t>
  </si>
  <si>
    <t>Изоҳ</t>
  </si>
  <si>
    <t>Молиялаштириш манбаси</t>
  </si>
  <si>
    <t>Биринчи даражали бюджет маблағлари тақсимловчи номи</t>
  </si>
  <si>
    <t>Ажратилган маблағнинг ўзлаштирилиши (%)</t>
  </si>
  <si>
    <t>-</t>
  </si>
  <si>
    <t>Ўзбекистон Республикаси Давлат активларини бошқариш агентлигига тақдим этилган солиқ имтиёзлари 
МАЪЛУМОТ</t>
  </si>
  <si>
    <t xml:space="preserve">Ўзбекистон Республикаси Давлат активларини бошқариш агентлигига алоҳида солиқ имтиёзлари тақдим этилмаган  </t>
  </si>
  <si>
    <t xml:space="preserve">Молиялаштириш манбаси </t>
  </si>
  <si>
    <t>Йил давомида (минг.сўм)</t>
  </si>
  <si>
    <t>Кредитлар бўйича:</t>
  </si>
  <si>
    <t>Кредит олувчилар номи</t>
  </si>
  <si>
    <t>СТИР</t>
  </si>
  <si>
    <t>Жойлашган ҳудуд</t>
  </si>
  <si>
    <t>(вилоят, туман (шаҳар)</t>
  </si>
  <si>
    <t xml:space="preserve">Маблағ ажратилишидан кўзланган мақсад </t>
  </si>
  <si>
    <t>Ажратилган маблағ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</si>
  <si>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</si>
  <si>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</si>
  <si>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</si>
  <si>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</si>
  <si>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</si>
  <si>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</si>
  <si>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</si>
  <si>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1.</t>
  </si>
  <si>
    <t>2.</t>
  </si>
  <si>
    <t>3.</t>
  </si>
  <si>
    <t>Субсидиялар бўйича:</t>
  </si>
  <si>
    <t>Субсидия олувчилар номи</t>
  </si>
  <si>
    <t>Маблағ ажратилиши юзасидан асословчи ҳужжат номи ва санаси</t>
  </si>
  <si>
    <t>Депозитлар бўйича</t>
  </si>
  <si>
    <t>Депозит жойлаштирилган банк номи</t>
  </si>
  <si>
    <t>Муддати</t>
  </si>
  <si>
    <t>Фоизи</t>
  </si>
  <si>
    <t>Жойлаштирилган маблағ</t>
  </si>
  <si>
    <t>Шартнома рақами ва санаси</t>
  </si>
  <si>
    <t>МАЪЛУМОТЛАР</t>
  </si>
  <si>
    <t>14-илова</t>
  </si>
  <si>
    <r>
      <rPr>
        <b/>
        <sz val="14"/>
        <color rgb="FF000000"/>
        <rFont val="Times New Roman"/>
        <family val="1"/>
        <charset val="204"/>
      </rPr>
      <t>Изоҳ: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Ҳисобот даврида Жамғарма маблағлари ҳисобидан кредитлар ажратилмаган.</t>
    </r>
  </si>
  <si>
    <r>
      <rPr>
        <b/>
        <sz val="14"/>
        <color rgb="FF000000"/>
        <rFont val="Times New Roman"/>
        <family val="1"/>
        <charset val="204"/>
      </rPr>
      <t>Изоҳ: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Ҳисобот даврида Жамғарма маблағлари ҳисобидан субсидиялар ажратилмаган.</t>
    </r>
  </si>
  <si>
    <r>
      <rPr>
        <b/>
        <sz val="14"/>
        <color rgb="FF000000"/>
        <rFont val="Times New Roman"/>
        <family val="1"/>
        <charset val="204"/>
      </rPr>
      <t>Изоҳ: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Ҳисобот даврида Жамғарма маблағлари ҳисобидан тижорат банкларга депозитлар жойлаштирилмаган.</t>
    </r>
  </si>
  <si>
    <t>Ўзбекистон Республикаси Давлат активларини бошқариш агентлиги томонидан 2022 йил янваль-март ойларида қурилиш, реконструкция қилиш ва таъмирлаш ишлари бўйича танлов (тендер)лар ўтказилмаган</t>
  </si>
  <si>
    <t xml:space="preserve">Ўзбекистон Республикаси Давлат активларини бошқариш агентлиги томонидан 2022 йилнинг январь-март ойларида Ўзбекистон Республикасининг Давлат бюджетидан молиялаштириладиган ижтимоий ва ишлаб чиқариш инфратузилмасини ривожлантириш дастурларида қатнашмаган </t>
  </si>
  <si>
    <t>Давлат активларини бошқариш агентлиги ва тасаруфидаги бюджет ташкилотларида 2021 йилнинг январь-март ойларида республика бюджетидан капитал қўйилмалар ҳисобидан лойиҳалар амалга оширилмаган</t>
  </si>
  <si>
    <t>Обложки для переплета картонные.</t>
  </si>
  <si>
    <t>Пружина для переплета металлическая</t>
  </si>
  <si>
    <t>электрон калькулятор</t>
  </si>
  <si>
    <t>Карандаши простые и цветные с грифелями в твердой</t>
  </si>
  <si>
    <t xml:space="preserve"> Пружина для переплета металлическая</t>
  </si>
  <si>
    <t>Степлер</t>
  </si>
  <si>
    <t xml:space="preserve"> Маркер</t>
  </si>
  <si>
    <t>Скрепки металлические</t>
  </si>
  <si>
    <t xml:space="preserve"> Обложка для переплета пластиковая</t>
  </si>
  <si>
    <t>Картон для переплета</t>
  </si>
  <si>
    <t>электрон дўкон</t>
  </si>
  <si>
    <t xml:space="preserve"> "O'zR MARKAZIY BANKINING "DAVLAT BELGISI"" DUK</t>
  </si>
  <si>
    <t>OOO"KANSMART"</t>
  </si>
  <si>
    <t xml:space="preserve"> OOO "AZNAVUR-INVEST"</t>
  </si>
  <si>
    <t xml:space="preserve"> ООО KURROS</t>
  </si>
  <si>
    <t>YANGIER BREND MCHJ</t>
  </si>
  <si>
    <t xml:space="preserve"> Степлер</t>
  </si>
  <si>
    <t xml:space="preserve"> Стикер</t>
  </si>
  <si>
    <t xml:space="preserve"> Папка</t>
  </si>
  <si>
    <t>Дырокол</t>
  </si>
  <si>
    <t>Термопереплетчик</t>
  </si>
  <si>
    <t>Скулпьтурный пластилин</t>
  </si>
  <si>
    <t xml:space="preserve"> OOO"KANSMART"</t>
  </si>
  <si>
    <t>Ўзбекистон Республикасининг Давлат молиявий назорат органлари томонидан 2022 йилнинг январь-март ойларида Ўзбекистон Республикаси Давлат активларини бошқариш агентлигида назорат тадбирлари ўтказилмаган</t>
  </si>
  <si>
    <t>Харид амалга оширилмаган</t>
  </si>
  <si>
    <t>22111008136750/136873</t>
  </si>
  <si>
    <t>22111008153178/149476</t>
  </si>
  <si>
    <t>22111008136774/136851</t>
  </si>
  <si>
    <t>22111008120064/124551</t>
  </si>
  <si>
    <t>22111008120065/124533</t>
  </si>
  <si>
    <t>22111008120063/124556</t>
  </si>
  <si>
    <t>22111008153132/149440</t>
  </si>
  <si>
    <t>22111008153116/149532</t>
  </si>
  <si>
    <t>22111008132245/132539</t>
  </si>
  <si>
    <t>132495/22111008132189</t>
  </si>
  <si>
    <t>22111008119985/124499</t>
  </si>
  <si>
    <t>22111008119973/124485</t>
  </si>
  <si>
    <t>22111008120000/124520</t>
  </si>
  <si>
    <t>22111008119988/124510</t>
  </si>
  <si>
    <t>22111008119938/124456</t>
  </si>
  <si>
    <t>22111008119857/124404</t>
  </si>
  <si>
    <t>22111008119849/124384</t>
  </si>
  <si>
    <t>22111008100192/110917</t>
  </si>
  <si>
    <t>2-чорак</t>
  </si>
  <si>
    <t>Книги печатные (Китоб туплами)</t>
  </si>
  <si>
    <t xml:space="preserve">МЧЖ Шарк зиекори </t>
  </si>
  <si>
    <t>Клавиатура</t>
  </si>
  <si>
    <t>PRIME MEGASTORE MCHJ</t>
  </si>
  <si>
    <t>Канцелярский набор (настольный органайзер)</t>
  </si>
  <si>
    <t>ККА ТАРТИБДАГИ ТАДБИРКОР "JUMAYEVA ZULAYXO ABLAQULOVNA"</t>
  </si>
  <si>
    <t>22111008209574/192980</t>
  </si>
  <si>
    <t>22111008365942/324833</t>
  </si>
  <si>
    <t>42009910261840</t>
  </si>
  <si>
    <t>22111008300678/271624</t>
  </si>
  <si>
    <t>Ўзбекистон Республикаси Давлат активларини бошқариш агентлиги ва тасаруфидаги бюджет ташкилотлари кесимида 2022 йилнинг январь-сентябрь ойларида республика бюджетидан ажратилган маблағларнинг чегараланган миқдорининг  тақсимоти тўғрисида</t>
  </si>
  <si>
    <t>Ўзбекистон Республикаси Давлат активларини бошқариш агентлиги ва тасаруфидаги бюджет ташкилотларида 2022 йилнинг январь-сентябрь ойларида республика бюджетидан капитал қўйилмалар ҳисобидан амалга оширилаётган лойиҳаларнинг ижроси тўғрисида</t>
  </si>
  <si>
    <t>Ўзбекистон Республикаси Давлат активларини бошқариш агентлиги томонидан 2022 йил январь-сентябь ойларида ўтказилган танлов (тендер)лар ва амалга оширилган давлат харидлари тўғрисида</t>
  </si>
  <si>
    <t>3-чорак</t>
  </si>
  <si>
    <r>
      <t xml:space="preserve">Ўзбекистон Республикаси Давлат активларини бошқариш агентлиги томонидан 2022 йилнинг январь-сентябрь ойларида асосий воситалар харид қилиш учун ўтказилган </t>
    </r>
    <r>
      <rPr>
        <b/>
        <sz val="14"/>
        <color rgb="FFFF0000"/>
        <rFont val="Times New Roman"/>
        <family val="1"/>
        <charset val="204"/>
      </rPr>
      <t>танлов (тендер)лар</t>
    </r>
    <r>
      <rPr>
        <b/>
        <sz val="14"/>
        <color theme="1"/>
        <rFont val="Times New Roman"/>
        <family val="1"/>
        <charset val="204"/>
      </rPr>
      <t xml:space="preserve"> ва амалга оширилган давлат харидлари тўғрисида</t>
    </r>
  </si>
  <si>
    <t>Ўзбекистон Республикаси Давлат активларини бошқариш агентлиги томонидан 2022 йил январь-сентябрь ойларида кам баҳоли ва тез эскирувчи буюмлар харид қилиш учун электрон дўкон орқали амалга оширилган давлат харидлари тўғрисида</t>
  </si>
  <si>
    <t>Ўзбекистон Республикаси Давлат активларини бошқариш агентлиги томонидан 2022 йил январь-сентябрь ойларида қурилиш, реконструкция қилиш ва таъмирлаш ишлари бўйича ўтказилган танлов (тендер)лар тўғрисида 
МАЪЛУМОТ</t>
  </si>
  <si>
    <t xml:space="preserve">Ўзбекистон Республикаси Давлат активларини бошқариш агентлиги томонидан 2022 йилнинг январь-сентябрь ойларида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</t>
  </si>
  <si>
    <t xml:space="preserve">Ўзбекистон Республикаси Давлат активларини бошқариш агентлигида 2022 йил январь-сентябрь ойларида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 </t>
  </si>
  <si>
    <t>Ўзбекистон Республикасининг Давлат молиявий назорат органлари томонидан 2022 йилнинг январь-сентябрь ойларида Ўзбекистон Республикаси Давлат активларини бошқариш агентлигида ўтказилган назорат тадбирлари юзасидан</t>
  </si>
  <si>
    <t xml:space="preserve"> Тонер</t>
  </si>
  <si>
    <t>Фотобарабан</t>
  </si>
  <si>
    <t>Картридж для принтера</t>
  </si>
  <si>
    <t xml:space="preserve"> Чернила для струйного принтера</t>
  </si>
  <si>
    <t>Жидкость охлаждающая (антифриз)</t>
  </si>
  <si>
    <t>Флаг Республики Узбекистан</t>
  </si>
  <si>
    <t xml:space="preserve"> Бумага для офисной техники белая</t>
  </si>
  <si>
    <t>Клей</t>
  </si>
  <si>
    <t xml:space="preserve"> Ручка канцелярская</t>
  </si>
  <si>
    <t>ЧП COWORK</t>
  </si>
  <si>
    <t>ЧП ALPHA ALLIANCE SYSTEM</t>
  </si>
  <si>
    <t>YATT KULIYEVA SEVDA MUSLIMOVNA</t>
  </si>
  <si>
    <t>OOO HENTEK SERVICE</t>
  </si>
  <si>
    <t>AKMEPORT MCHJ</t>
  </si>
  <si>
    <t>YYT Xo'janov Odilxon Maqsudovich</t>
  </si>
  <si>
    <t>"SHERZOD STATIONERY" МЧЖ</t>
  </si>
  <si>
    <t xml:space="preserve"> MCHJ UNIVERSAL KOMFORT-TRADE</t>
  </si>
  <si>
    <t xml:space="preserve"> ЧП"KANS SHOP"</t>
  </si>
  <si>
    <t xml:space="preserve"> OOO"POWER MAX GROUP"</t>
  </si>
  <si>
    <t xml:space="preserve"> YANGIER BREND MCHJ</t>
  </si>
  <si>
    <t xml:space="preserve"> "KANSLER" MChJ</t>
  </si>
  <si>
    <t xml:space="preserve">Картридж для принтера </t>
  </si>
  <si>
    <t>Печатная продукция</t>
  </si>
  <si>
    <t>Фото рамка</t>
  </si>
  <si>
    <t>Пригласительная открытка</t>
  </si>
  <si>
    <t>Фирменный бланки</t>
  </si>
  <si>
    <t>Индикаторная бумага универсальная</t>
  </si>
  <si>
    <t>Папка</t>
  </si>
  <si>
    <t>Полиграфическая продукция</t>
  </si>
  <si>
    <t>Открытки</t>
  </si>
  <si>
    <t xml:space="preserve"> ХК "VIRGO GROUP"</t>
  </si>
  <si>
    <t>OQTEPA MATBAA MCHJ</t>
  </si>
  <si>
    <t>OOO "KOLORPARK"</t>
  </si>
  <si>
    <t xml:space="preserve"> OQTEPA MATBAA MCHJ</t>
  </si>
  <si>
    <t>ЯТТ SABIROV ARTUR RINATOVICH</t>
  </si>
  <si>
    <t>OOO "PRINTUZ"</t>
  </si>
  <si>
    <t>MCHJ UNIVERSAL KOMFORT-TRADE</t>
  </si>
  <si>
    <t xml:space="preserve"> OOO "KOLORPARK"</t>
  </si>
  <si>
    <t>"KANSLER" MChJ</t>
  </si>
  <si>
    <t>Риввожлантириш жамгармаси</t>
  </si>
  <si>
    <t>22111008502574</t>
  </si>
  <si>
    <t>22111008502624</t>
  </si>
  <si>
    <t>41707876580012</t>
  </si>
  <si>
    <t>303158630</t>
  </si>
  <si>
    <t>22111008502605</t>
  </si>
  <si>
    <t>22111008502662</t>
  </si>
  <si>
    <t>22111008502670</t>
  </si>
  <si>
    <t>22111008502657</t>
  </si>
  <si>
    <t>22111008502674</t>
  </si>
  <si>
    <t>22111008502678</t>
  </si>
  <si>
    <t>301599908</t>
  </si>
  <si>
    <t>309553326</t>
  </si>
  <si>
    <t>22111008548441</t>
  </si>
  <si>
    <t>32604812100045</t>
  </si>
  <si>
    <t>22111008640832</t>
  </si>
  <si>
    <t>304815209</t>
  </si>
  <si>
    <t>22111008724390</t>
  </si>
  <si>
    <t>308909744</t>
  </si>
  <si>
    <t>22111008724796</t>
  </si>
  <si>
    <t>306089114</t>
  </si>
  <si>
    <t>22111008745543</t>
  </si>
  <si>
    <t xml:space="preserve"> 303055063</t>
  </si>
  <si>
    <t>22111008745583</t>
  </si>
  <si>
    <t>306982910</t>
  </si>
  <si>
    <t>22111008755789</t>
  </si>
  <si>
    <t xml:space="preserve"> 304144925</t>
  </si>
  <si>
    <t>22111008762959</t>
  </si>
  <si>
    <t>22111008762939</t>
  </si>
  <si>
    <t>22111008762946</t>
  </si>
  <si>
    <t>301303389</t>
  </si>
  <si>
    <t>22111008502712</t>
  </si>
  <si>
    <t xml:space="preserve"> 205353003</t>
  </si>
  <si>
    <t>22111008525378</t>
  </si>
  <si>
    <t>22111008528553</t>
  </si>
  <si>
    <t>309642531</t>
  </si>
  <si>
    <t>22111008536134</t>
  </si>
  <si>
    <t xml:space="preserve"> 32912870200039</t>
  </si>
  <si>
    <t>22111008603836</t>
  </si>
  <si>
    <t>304788646</t>
  </si>
  <si>
    <t>22111008620919</t>
  </si>
  <si>
    <t>22111008630780</t>
  </si>
  <si>
    <t>22111008634018</t>
  </si>
  <si>
    <t>22111008668220</t>
  </si>
  <si>
    <t>22111008674237</t>
  </si>
  <si>
    <t>22111008674231</t>
  </si>
  <si>
    <t>22111008674216</t>
  </si>
  <si>
    <t>22111008675570</t>
  </si>
  <si>
    <t>22111008675647</t>
  </si>
  <si>
    <t>22111008675606</t>
  </si>
  <si>
    <t>304144925</t>
  </si>
  <si>
    <t>22111008763084</t>
  </si>
  <si>
    <t>22111008690296</t>
  </si>
  <si>
    <t>22111008690317</t>
  </si>
  <si>
    <t>2022 йил 1 октябрь ҳолатига</t>
  </si>
  <si>
    <t>2022 йил январь-сентябрь ойларида Ўзбекистон Республикаси Давлат активларини бошқариш агентлиги ҳузуридаги бюджетдан ташқари 
Давлат активларини бошқариш, трансформация ва хусусийлаштириш жамғармаси маблағлари ҳисобидан ажратилган субсидиялар, кредитлар ҳамда тижорат банкларига жойлаштирилган депозитлар тўғрисидаги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</si>
</sst>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/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zoomScale="70" zoomScaleNormal="70" workbookViewId="0">
      <selection activeCell="G8" sqref="G8"/>
    </sheetView>
  </sheetViews>
  <sheetFormatPr defaultRowHeight="18.75" x14ac:dyDescent="0.3"/>
  <cols>
    <col min="1" max="1" width="14" style="1" customWidth="1"/>
    <col min="2" max="2" width="38" style="1" customWidth="1"/>
    <col min="3" max="3" width="34.7109375" style="1" customWidth="1"/>
    <col min="4" max="4" width="33" style="1" customWidth="1"/>
    <col min="5" max="5" width="26" style="1" customWidth="1"/>
    <col min="6" max="6" width="24.7109375" style="1" customWidth="1"/>
    <col min="7" max="7" width="28.85546875" style="1" customWidth="1"/>
    <col min="8" max="16384" width="9.140625" style="1"/>
  </cols>
  <sheetData>
    <row r="1" spans="1:7" x14ac:dyDescent="0.3">
      <c r="G1" s="3" t="s">
        <v>12</v>
      </c>
    </row>
    <row r="2" spans="1:7" ht="70.5" customHeight="1" x14ac:dyDescent="0.3">
      <c r="A2" s="54" t="s">
        <v>211</v>
      </c>
      <c r="B2" s="54"/>
      <c r="C2" s="54"/>
      <c r="D2" s="54"/>
      <c r="E2" s="54"/>
      <c r="F2" s="54"/>
      <c r="G2" s="54"/>
    </row>
    <row r="3" spans="1:7" x14ac:dyDescent="0.3">
      <c r="A3" s="55" t="s">
        <v>10</v>
      </c>
      <c r="B3" s="55"/>
      <c r="C3" s="55"/>
      <c r="D3" s="55"/>
      <c r="E3" s="55"/>
      <c r="F3" s="55"/>
      <c r="G3" s="55"/>
    </row>
    <row r="4" spans="1:7" x14ac:dyDescent="0.3">
      <c r="G4" s="7" t="s">
        <v>11</v>
      </c>
    </row>
    <row r="5" spans="1:7" ht="45" customHeight="1" x14ac:dyDescent="0.3">
      <c r="A5" s="56" t="s">
        <v>0</v>
      </c>
      <c r="B5" s="56" t="s">
        <v>1</v>
      </c>
      <c r="C5" s="56" t="s">
        <v>2</v>
      </c>
      <c r="D5" s="56"/>
      <c r="E5" s="56"/>
      <c r="F5" s="56"/>
      <c r="G5" s="56"/>
    </row>
    <row r="6" spans="1:7" ht="34.5" customHeight="1" x14ac:dyDescent="0.3">
      <c r="A6" s="56"/>
      <c r="B6" s="56"/>
      <c r="C6" s="56" t="s">
        <v>3</v>
      </c>
      <c r="D6" s="56" t="s">
        <v>4</v>
      </c>
      <c r="E6" s="56"/>
      <c r="F6" s="56"/>
      <c r="G6" s="56"/>
    </row>
    <row r="7" spans="1:7" ht="150" x14ac:dyDescent="0.3">
      <c r="A7" s="56"/>
      <c r="B7" s="56"/>
      <c r="C7" s="56"/>
      <c r="D7" s="9" t="s">
        <v>5</v>
      </c>
      <c r="E7" s="9" t="s">
        <v>6</v>
      </c>
      <c r="F7" s="9" t="s">
        <v>7</v>
      </c>
      <c r="G7" s="9" t="s">
        <v>8</v>
      </c>
    </row>
    <row r="8" spans="1:7" ht="82.5" customHeight="1" x14ac:dyDescent="0.3">
      <c r="A8" s="2">
        <v>1</v>
      </c>
      <c r="B8" s="2" t="s">
        <v>9</v>
      </c>
      <c r="C8" s="4">
        <v>6152480000</v>
      </c>
      <c r="D8" s="4">
        <v>4809578000</v>
      </c>
      <c r="E8" s="4">
        <v>1187326000</v>
      </c>
      <c r="F8" s="4">
        <v>155576000</v>
      </c>
      <c r="G8" s="4">
        <v>0</v>
      </c>
    </row>
  </sheetData>
  <mergeCells count="7">
    <mergeCell ref="A2:G2"/>
    <mergeCell ref="A3:G3"/>
    <mergeCell ref="A5:A7"/>
    <mergeCell ref="B5:B7"/>
    <mergeCell ref="C6:C7"/>
    <mergeCell ref="D6:G6"/>
    <mergeCell ref="C5:G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8"/>
  <sheetViews>
    <sheetView zoomScale="70" zoomScaleNormal="70" workbookViewId="0">
      <selection activeCell="A6" sqref="A6:L7"/>
    </sheetView>
  </sheetViews>
  <sheetFormatPr defaultRowHeight="18.75" x14ac:dyDescent="0.3"/>
  <cols>
    <col min="1" max="1" width="9.140625" style="1"/>
    <col min="2" max="2" width="20.7109375" style="1" customWidth="1"/>
    <col min="3" max="3" width="21.42578125" style="1" customWidth="1"/>
    <col min="4" max="4" width="23.140625" style="1" customWidth="1"/>
    <col min="5" max="5" width="17.42578125" style="1" customWidth="1"/>
    <col min="6" max="6" width="17.5703125" style="1" customWidth="1"/>
    <col min="7" max="7" width="18.85546875" style="1" customWidth="1"/>
    <col min="8" max="8" width="17.5703125" style="1" customWidth="1"/>
    <col min="9" max="9" width="15.42578125" style="1" customWidth="1"/>
    <col min="10" max="10" width="13.7109375" style="1" customWidth="1"/>
    <col min="11" max="11" width="14.5703125" style="1" customWidth="1"/>
    <col min="12" max="12" width="20.28515625" style="1" customWidth="1"/>
    <col min="13" max="16384" width="9.140625" style="1"/>
  </cols>
  <sheetData>
    <row r="1" spans="1:12" x14ac:dyDescent="0.3">
      <c r="L1" s="3" t="s">
        <v>91</v>
      </c>
    </row>
    <row r="3" spans="1:12" x14ac:dyDescent="0.3">
      <c r="B3" s="55" t="s">
        <v>85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x14ac:dyDescent="0.3">
      <c r="B4" s="55" t="s">
        <v>92</v>
      </c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x14ac:dyDescent="0.3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x14ac:dyDescent="0.3">
      <c r="A6" s="56" t="s">
        <v>64</v>
      </c>
      <c r="B6" s="56" t="s">
        <v>93</v>
      </c>
      <c r="C6" s="56" t="s">
        <v>94</v>
      </c>
      <c r="D6" s="56" t="s">
        <v>95</v>
      </c>
      <c r="E6" s="56" t="s">
        <v>96</v>
      </c>
      <c r="F6" s="56" t="s">
        <v>97</v>
      </c>
      <c r="G6" s="56" t="s">
        <v>98</v>
      </c>
      <c r="H6" s="56" t="s">
        <v>99</v>
      </c>
      <c r="I6" s="56" t="s">
        <v>100</v>
      </c>
      <c r="J6" s="56"/>
      <c r="K6" s="56"/>
      <c r="L6" s="56" t="s">
        <v>101</v>
      </c>
    </row>
    <row r="7" spans="1:12" ht="150" x14ac:dyDescent="0.3">
      <c r="A7" s="56"/>
      <c r="B7" s="56"/>
      <c r="C7" s="56"/>
      <c r="D7" s="56"/>
      <c r="E7" s="56"/>
      <c r="F7" s="56"/>
      <c r="G7" s="56"/>
      <c r="H7" s="56"/>
      <c r="I7" s="9" t="s">
        <v>102</v>
      </c>
      <c r="J7" s="9" t="s">
        <v>103</v>
      </c>
      <c r="K7" s="9" t="s">
        <v>104</v>
      </c>
      <c r="L7" s="56"/>
    </row>
    <row r="8" spans="1:12" x14ac:dyDescent="0.3">
      <c r="A8" s="6">
        <v>1</v>
      </c>
      <c r="B8" s="6" t="s">
        <v>118</v>
      </c>
      <c r="C8" s="21" t="s">
        <v>118</v>
      </c>
      <c r="D8" s="21" t="s">
        <v>118</v>
      </c>
      <c r="E8" s="21" t="s">
        <v>118</v>
      </c>
      <c r="F8" s="21" t="s">
        <v>118</v>
      </c>
      <c r="G8" s="21" t="s">
        <v>118</v>
      </c>
      <c r="H8" s="21" t="s">
        <v>118</v>
      </c>
      <c r="I8" s="21" t="s">
        <v>118</v>
      </c>
      <c r="J8" s="21" t="s">
        <v>118</v>
      </c>
      <c r="K8" s="21" t="s">
        <v>118</v>
      </c>
      <c r="L8" s="21" t="s">
        <v>118</v>
      </c>
    </row>
  </sheetData>
  <mergeCells count="12">
    <mergeCell ref="I6:K6"/>
    <mergeCell ref="L6:L7"/>
    <mergeCell ref="B3:L3"/>
    <mergeCell ref="B4:L4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0"/>
  <sheetViews>
    <sheetView zoomScale="85" zoomScaleNormal="85" workbookViewId="0">
      <selection activeCell="B4" sqref="B4:D4"/>
    </sheetView>
  </sheetViews>
  <sheetFormatPr defaultRowHeight="18.75" x14ac:dyDescent="0.3"/>
  <cols>
    <col min="1" max="1" width="9.140625" style="1"/>
    <col min="2" max="2" width="68.42578125" style="1" customWidth="1"/>
    <col min="3" max="3" width="37" style="1" customWidth="1"/>
    <col min="4" max="4" width="62.85546875" style="1" customWidth="1"/>
    <col min="5" max="16384" width="9.140625" style="1"/>
  </cols>
  <sheetData>
    <row r="1" spans="1:4" x14ac:dyDescent="0.3">
      <c r="D1" s="3" t="s">
        <v>105</v>
      </c>
    </row>
    <row r="3" spans="1:4" ht="56.25" customHeight="1" x14ac:dyDescent="0.3">
      <c r="B3" s="54" t="s">
        <v>220</v>
      </c>
      <c r="C3" s="54"/>
      <c r="D3" s="54"/>
    </row>
    <row r="4" spans="1:4" x14ac:dyDescent="0.3">
      <c r="B4" s="55" t="s">
        <v>106</v>
      </c>
      <c r="C4" s="55"/>
      <c r="D4" s="55"/>
    </row>
    <row r="6" spans="1:4" x14ac:dyDescent="0.3">
      <c r="A6" s="9" t="s">
        <v>64</v>
      </c>
      <c r="B6" s="9" t="s">
        <v>107</v>
      </c>
      <c r="C6" s="9" t="s">
        <v>108</v>
      </c>
      <c r="D6" s="9" t="s">
        <v>109</v>
      </c>
    </row>
    <row r="7" spans="1:4" x14ac:dyDescent="0.3">
      <c r="A7" s="6">
        <v>1</v>
      </c>
      <c r="B7" s="6" t="s">
        <v>118</v>
      </c>
      <c r="C7" s="21" t="s">
        <v>118</v>
      </c>
      <c r="D7" s="21" t="s">
        <v>118</v>
      </c>
    </row>
    <row r="10" spans="1:4" ht="39.75" customHeight="1" x14ac:dyDescent="0.3">
      <c r="A10" s="22" t="s">
        <v>114</v>
      </c>
      <c r="B10" s="57" t="s">
        <v>180</v>
      </c>
      <c r="C10" s="57"/>
      <c r="D10" s="57"/>
    </row>
  </sheetData>
  <mergeCells count="3">
    <mergeCell ref="B3:D3"/>
    <mergeCell ref="B4:D4"/>
    <mergeCell ref="B10:D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4"/>
  <sheetViews>
    <sheetView tabSelected="1" zoomScale="85" zoomScaleNormal="85" workbookViewId="0">
      <selection activeCell="M6" sqref="M6"/>
    </sheetView>
  </sheetViews>
  <sheetFormatPr defaultRowHeight="18.75" x14ac:dyDescent="0.3"/>
  <cols>
    <col min="1" max="1" width="6" style="1" customWidth="1"/>
    <col min="2" max="2" width="27.140625" style="1" customWidth="1"/>
    <col min="3" max="3" width="9.140625" style="1"/>
    <col min="4" max="4" width="16.42578125" style="1" customWidth="1"/>
    <col min="5" max="5" width="20.5703125" style="1" customWidth="1"/>
    <col min="6" max="6" width="17.7109375" style="1" customWidth="1"/>
    <col min="7" max="7" width="13.140625" style="1" customWidth="1"/>
    <col min="8" max="8" width="20.28515625" style="1" customWidth="1"/>
    <col min="9" max="9" width="11.42578125" style="1" customWidth="1"/>
    <col min="10" max="10" width="14.140625" style="1" customWidth="1"/>
    <col min="11" max="11" width="13.5703125" style="1" customWidth="1"/>
    <col min="12" max="16384" width="9.140625" style="1"/>
  </cols>
  <sheetData>
    <row r="1" spans="1:11" x14ac:dyDescent="0.3">
      <c r="K1" s="42" t="s">
        <v>150</v>
      </c>
    </row>
    <row r="3" spans="1:11" ht="73.5" customHeight="1" x14ac:dyDescent="0.3">
      <c r="B3" s="54" t="s">
        <v>315</v>
      </c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3">
      <c r="B4" s="55" t="s">
        <v>149</v>
      </c>
      <c r="C4" s="55"/>
      <c r="D4" s="55"/>
      <c r="E4" s="55"/>
      <c r="F4" s="55"/>
      <c r="G4" s="55"/>
      <c r="H4" s="55"/>
      <c r="I4" s="55"/>
      <c r="J4" s="55"/>
      <c r="K4" s="55"/>
    </row>
    <row r="6" spans="1:11" ht="31.5" customHeight="1" x14ac:dyDescent="0.3">
      <c r="A6" s="34"/>
      <c r="B6" s="39" t="s">
        <v>123</v>
      </c>
      <c r="C6" s="39"/>
      <c r="D6" s="34"/>
      <c r="E6" s="34"/>
      <c r="F6" s="34"/>
      <c r="G6" s="34"/>
      <c r="H6" s="34"/>
      <c r="I6" s="80" t="s">
        <v>314</v>
      </c>
      <c r="J6" s="80"/>
      <c r="K6" s="80"/>
    </row>
    <row r="7" spans="1:11" ht="37.5" x14ac:dyDescent="0.3">
      <c r="A7" s="71" t="s">
        <v>64</v>
      </c>
      <c r="B7" s="71" t="s">
        <v>124</v>
      </c>
      <c r="C7" s="71" t="s">
        <v>125</v>
      </c>
      <c r="D7" s="28" t="s">
        <v>126</v>
      </c>
      <c r="E7" s="71" t="s">
        <v>128</v>
      </c>
      <c r="F7" s="28" t="s">
        <v>129</v>
      </c>
      <c r="G7" s="71" t="s">
        <v>130</v>
      </c>
      <c r="H7" s="71"/>
      <c r="I7" s="71" t="s">
        <v>131</v>
      </c>
      <c r="J7" s="71"/>
      <c r="K7" s="71"/>
    </row>
    <row r="8" spans="1:11" ht="56.25" x14ac:dyDescent="0.3">
      <c r="A8" s="71"/>
      <c r="B8" s="71"/>
      <c r="C8" s="71"/>
      <c r="D8" s="28" t="s">
        <v>127</v>
      </c>
      <c r="E8" s="71"/>
      <c r="F8" s="28" t="s">
        <v>71</v>
      </c>
      <c r="G8" s="28" t="s">
        <v>132</v>
      </c>
      <c r="H8" s="28" t="s">
        <v>133</v>
      </c>
      <c r="I8" s="28" t="s">
        <v>134</v>
      </c>
      <c r="J8" s="28" t="s">
        <v>135</v>
      </c>
      <c r="K8" s="28" t="s">
        <v>136</v>
      </c>
    </row>
    <row r="9" spans="1:11" x14ac:dyDescent="0.3">
      <c r="A9" s="29" t="s">
        <v>137</v>
      </c>
      <c r="B9" s="35"/>
      <c r="C9" s="35"/>
      <c r="D9" s="35"/>
      <c r="E9" s="35"/>
      <c r="F9" s="35"/>
      <c r="G9" s="35"/>
      <c r="H9" s="35"/>
      <c r="I9" s="35"/>
      <c r="J9" s="35"/>
      <c r="K9" s="36"/>
    </row>
    <row r="10" spans="1:11" x14ac:dyDescent="0.3">
      <c r="A10" s="29" t="s">
        <v>138</v>
      </c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1" x14ac:dyDescent="0.3">
      <c r="A11" s="29" t="s">
        <v>139</v>
      </c>
      <c r="B11" s="35"/>
      <c r="C11" s="35"/>
      <c r="D11" s="35"/>
      <c r="E11" s="35"/>
      <c r="F11" s="35"/>
      <c r="G11" s="35"/>
      <c r="H11" s="35"/>
      <c r="I11" s="35"/>
      <c r="J11" s="35"/>
      <c r="K11" s="36"/>
    </row>
    <row r="12" spans="1:11" x14ac:dyDescent="0.3">
      <c r="A12" s="71" t="s">
        <v>43</v>
      </c>
      <c r="B12" s="71"/>
      <c r="C12" s="28" t="s">
        <v>35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1:11" x14ac:dyDescent="0.3">
      <c r="A13" s="85"/>
      <c r="B13" s="40" t="s">
        <v>151</v>
      </c>
      <c r="C13" s="40"/>
      <c r="D13" s="40"/>
      <c r="E13" s="40"/>
      <c r="F13" s="40"/>
      <c r="G13" s="40"/>
      <c r="H13" s="40"/>
      <c r="I13" s="40"/>
      <c r="J13" s="40"/>
      <c r="K13" s="40"/>
    </row>
    <row r="14" spans="1:11" x14ac:dyDescent="0.3">
      <c r="A14" s="86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x14ac:dyDescent="0.3">
      <c r="A15" s="86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x14ac:dyDescent="0.3">
      <c r="A16" s="34"/>
      <c r="B16" s="39" t="s">
        <v>140</v>
      </c>
      <c r="C16" s="39"/>
      <c r="D16" s="34"/>
      <c r="E16" s="34"/>
      <c r="F16" s="34"/>
      <c r="G16" s="37"/>
      <c r="H16" s="37"/>
      <c r="I16" s="80" t="s">
        <v>314</v>
      </c>
      <c r="J16" s="80"/>
      <c r="K16" s="80"/>
    </row>
    <row r="17" spans="1:11" ht="62.25" customHeight="1" x14ac:dyDescent="0.3">
      <c r="A17" s="71" t="s">
        <v>64</v>
      </c>
      <c r="B17" s="71" t="s">
        <v>141</v>
      </c>
      <c r="C17" s="71" t="s">
        <v>125</v>
      </c>
      <c r="D17" s="28" t="s">
        <v>126</v>
      </c>
      <c r="E17" s="71" t="s">
        <v>128</v>
      </c>
      <c r="F17" s="28" t="s">
        <v>129</v>
      </c>
      <c r="G17" s="74" t="s">
        <v>142</v>
      </c>
      <c r="H17" s="75"/>
      <c r="I17" s="75"/>
      <c r="J17" s="75"/>
      <c r="K17" s="76"/>
    </row>
    <row r="18" spans="1:11" ht="56.25" x14ac:dyDescent="0.3">
      <c r="A18" s="71"/>
      <c r="B18" s="71"/>
      <c r="C18" s="71"/>
      <c r="D18" s="28" t="s">
        <v>127</v>
      </c>
      <c r="E18" s="71"/>
      <c r="F18" s="28" t="s">
        <v>71</v>
      </c>
      <c r="G18" s="77"/>
      <c r="H18" s="78"/>
      <c r="I18" s="78"/>
      <c r="J18" s="78"/>
      <c r="K18" s="79"/>
    </row>
    <row r="19" spans="1:11" x14ac:dyDescent="0.3">
      <c r="A19" s="29" t="s">
        <v>137</v>
      </c>
      <c r="B19" s="35"/>
      <c r="C19" s="35"/>
      <c r="D19" s="35"/>
      <c r="E19" s="35"/>
      <c r="F19" s="35"/>
      <c r="G19" s="84"/>
      <c r="H19" s="84"/>
      <c r="I19" s="84"/>
      <c r="J19" s="84"/>
      <c r="K19" s="84"/>
    </row>
    <row r="20" spans="1:11" x14ac:dyDescent="0.3">
      <c r="A20" s="29" t="s">
        <v>138</v>
      </c>
      <c r="B20" s="35"/>
      <c r="C20" s="35"/>
      <c r="D20" s="35"/>
      <c r="E20" s="35"/>
      <c r="F20" s="35"/>
      <c r="G20" s="84"/>
      <c r="H20" s="84"/>
      <c r="I20" s="84"/>
      <c r="J20" s="84"/>
      <c r="K20" s="84"/>
    </row>
    <row r="21" spans="1:11" x14ac:dyDescent="0.3">
      <c r="A21" s="29" t="s">
        <v>139</v>
      </c>
      <c r="B21" s="35"/>
      <c r="C21" s="35"/>
      <c r="D21" s="35"/>
      <c r="E21" s="35"/>
      <c r="F21" s="35"/>
      <c r="G21" s="84"/>
      <c r="H21" s="84"/>
      <c r="I21" s="84"/>
      <c r="J21" s="84"/>
      <c r="K21" s="84"/>
    </row>
    <row r="22" spans="1:11" x14ac:dyDescent="0.3">
      <c r="A22" s="71" t="s">
        <v>43</v>
      </c>
      <c r="B22" s="71"/>
      <c r="C22" s="28" t="s">
        <v>35</v>
      </c>
      <c r="D22" s="28">
        <v>0</v>
      </c>
      <c r="E22" s="28">
        <v>0</v>
      </c>
      <c r="F22" s="28">
        <v>0</v>
      </c>
      <c r="G22" s="81" t="s">
        <v>35</v>
      </c>
      <c r="H22" s="81"/>
      <c r="I22" s="81"/>
      <c r="J22" s="81"/>
      <c r="K22" s="81"/>
    </row>
    <row r="23" spans="1:11" x14ac:dyDescent="0.3">
      <c r="A23" s="85"/>
      <c r="B23" s="40" t="s">
        <v>152</v>
      </c>
      <c r="C23" s="40"/>
      <c r="D23" s="40"/>
      <c r="E23" s="40"/>
      <c r="F23" s="40"/>
      <c r="G23" s="40"/>
      <c r="H23" s="40"/>
      <c r="I23" s="40"/>
      <c r="J23" s="40"/>
      <c r="K23" s="85"/>
    </row>
    <row r="24" spans="1:11" x14ac:dyDescent="0.3">
      <c r="A24" s="86"/>
      <c r="B24" s="41"/>
      <c r="C24" s="41"/>
      <c r="D24" s="41"/>
      <c r="E24" s="41"/>
      <c r="F24" s="41"/>
      <c r="G24" s="41"/>
      <c r="H24" s="41"/>
      <c r="I24" s="41"/>
      <c r="J24" s="41"/>
      <c r="K24" s="86"/>
    </row>
    <row r="25" spans="1:11" x14ac:dyDescent="0.3">
      <c r="A25" s="86"/>
      <c r="B25" s="41"/>
      <c r="C25" s="41"/>
      <c r="D25" s="41"/>
      <c r="E25" s="41"/>
      <c r="F25" s="41"/>
      <c r="G25" s="41"/>
      <c r="H25" s="41"/>
      <c r="I25" s="41"/>
      <c r="J25" s="41"/>
      <c r="K25" s="86"/>
    </row>
    <row r="26" spans="1:11" x14ac:dyDescent="0.3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x14ac:dyDescent="0.3">
      <c r="A27" s="37"/>
      <c r="B27" s="82" t="s">
        <v>143</v>
      </c>
      <c r="C27" s="82"/>
      <c r="D27" s="37"/>
      <c r="E27" s="37"/>
      <c r="F27" s="37"/>
      <c r="G27" s="37"/>
      <c r="H27" s="37"/>
      <c r="I27" s="83" t="s">
        <v>314</v>
      </c>
      <c r="J27" s="83"/>
      <c r="K27" s="83"/>
    </row>
    <row r="28" spans="1:11" ht="56.25" x14ac:dyDescent="0.3">
      <c r="A28" s="71" t="s">
        <v>64</v>
      </c>
      <c r="B28" s="71" t="s">
        <v>144</v>
      </c>
      <c r="C28" s="71" t="s">
        <v>125</v>
      </c>
      <c r="D28" s="71" t="s">
        <v>145</v>
      </c>
      <c r="E28" s="71" t="s">
        <v>146</v>
      </c>
      <c r="F28" s="28" t="s">
        <v>147</v>
      </c>
      <c r="G28" s="71" t="s">
        <v>148</v>
      </c>
      <c r="H28" s="71"/>
      <c r="I28" s="71"/>
      <c r="J28" s="71"/>
      <c r="K28" s="71"/>
    </row>
    <row r="29" spans="1:11" x14ac:dyDescent="0.3">
      <c r="A29" s="71"/>
      <c r="B29" s="71"/>
      <c r="C29" s="71"/>
      <c r="D29" s="71"/>
      <c r="E29" s="71"/>
      <c r="F29" s="28" t="s">
        <v>71</v>
      </c>
      <c r="G29" s="71"/>
      <c r="H29" s="71"/>
      <c r="I29" s="71"/>
      <c r="J29" s="71"/>
      <c r="K29" s="71"/>
    </row>
    <row r="30" spans="1:11" x14ac:dyDescent="0.3">
      <c r="A30" s="29" t="s">
        <v>137</v>
      </c>
      <c r="B30" s="35"/>
      <c r="C30" s="35"/>
      <c r="D30" s="35"/>
      <c r="E30" s="35"/>
      <c r="F30" s="35"/>
      <c r="G30" s="84"/>
      <c r="H30" s="84"/>
      <c r="I30" s="84"/>
      <c r="J30" s="84"/>
      <c r="K30" s="84"/>
    </row>
    <row r="31" spans="1:11" x14ac:dyDescent="0.3">
      <c r="A31" s="29" t="s">
        <v>138</v>
      </c>
      <c r="B31" s="35"/>
      <c r="C31" s="35"/>
      <c r="D31" s="35"/>
      <c r="E31" s="35"/>
      <c r="F31" s="35"/>
      <c r="G31" s="84"/>
      <c r="H31" s="84"/>
      <c r="I31" s="84"/>
      <c r="J31" s="84"/>
      <c r="K31" s="84"/>
    </row>
    <row r="32" spans="1:11" x14ac:dyDescent="0.3">
      <c r="A32" s="29" t="s">
        <v>139</v>
      </c>
      <c r="B32" s="35"/>
      <c r="C32" s="35"/>
      <c r="D32" s="35"/>
      <c r="E32" s="35"/>
      <c r="F32" s="35"/>
      <c r="G32" s="84"/>
      <c r="H32" s="84"/>
      <c r="I32" s="84"/>
      <c r="J32" s="84"/>
      <c r="K32" s="84"/>
    </row>
    <row r="33" spans="1:11" x14ac:dyDescent="0.3">
      <c r="A33" s="71" t="s">
        <v>43</v>
      </c>
      <c r="B33" s="71"/>
      <c r="C33" s="35"/>
      <c r="D33" s="28">
        <v>0</v>
      </c>
      <c r="E33" s="28">
        <v>0</v>
      </c>
      <c r="F33" s="28">
        <v>0</v>
      </c>
      <c r="G33" s="81" t="s">
        <v>35</v>
      </c>
      <c r="H33" s="81"/>
      <c r="I33" s="81"/>
      <c r="J33" s="81"/>
      <c r="K33" s="81"/>
    </row>
    <row r="34" spans="1:11" x14ac:dyDescent="0.3">
      <c r="B34" s="40" t="s">
        <v>153</v>
      </c>
    </row>
  </sheetData>
  <mergeCells count="37">
    <mergeCell ref="B3:K3"/>
    <mergeCell ref="B4:K4"/>
    <mergeCell ref="G30:K30"/>
    <mergeCell ref="G31:K31"/>
    <mergeCell ref="G32:K32"/>
    <mergeCell ref="G19:K19"/>
    <mergeCell ref="G20:K20"/>
    <mergeCell ref="G21:K21"/>
    <mergeCell ref="A22:B22"/>
    <mergeCell ref="G22:K22"/>
    <mergeCell ref="A23:A25"/>
    <mergeCell ref="K23:K25"/>
    <mergeCell ref="A12:B12"/>
    <mergeCell ref="A13:A15"/>
    <mergeCell ref="I16:K16"/>
    <mergeCell ref="A17:A18"/>
    <mergeCell ref="A33:B33"/>
    <mergeCell ref="G33:K33"/>
    <mergeCell ref="B27:C27"/>
    <mergeCell ref="I27:K27"/>
    <mergeCell ref="A28:A29"/>
    <mergeCell ref="B28:B29"/>
    <mergeCell ref="C28:C29"/>
    <mergeCell ref="D28:D29"/>
    <mergeCell ref="E28:E29"/>
    <mergeCell ref="G28:K29"/>
    <mergeCell ref="B17:B18"/>
    <mergeCell ref="C17:C18"/>
    <mergeCell ref="E17:E18"/>
    <mergeCell ref="G17:K18"/>
    <mergeCell ref="I6:K6"/>
    <mergeCell ref="I7:K7"/>
    <mergeCell ref="A7:A8"/>
    <mergeCell ref="B7:B8"/>
    <mergeCell ref="C7:C8"/>
    <mergeCell ref="E7:E8"/>
    <mergeCell ref="G7: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zoomScale="85" zoomScaleNormal="85" workbookViewId="0">
      <selection activeCell="A2" sqref="A2:I2"/>
    </sheetView>
  </sheetViews>
  <sheetFormatPr defaultRowHeight="18.75" x14ac:dyDescent="0.3"/>
  <cols>
    <col min="1" max="1" width="11.5703125" style="1" customWidth="1"/>
    <col min="2" max="2" width="34.5703125" style="1" customWidth="1"/>
    <col min="3" max="3" width="22.42578125" style="1" customWidth="1"/>
    <col min="4" max="4" width="20.28515625" style="1" customWidth="1"/>
    <col min="5" max="5" width="19.42578125" style="1" customWidth="1"/>
    <col min="6" max="6" width="15.140625" style="1" customWidth="1"/>
    <col min="7" max="7" width="19.42578125" style="1" customWidth="1"/>
    <col min="8" max="8" width="19.85546875" style="1" customWidth="1"/>
    <col min="9" max="9" width="23.140625" style="1" customWidth="1"/>
    <col min="10" max="16384" width="9.140625" style="1"/>
  </cols>
  <sheetData>
    <row r="1" spans="1:9" x14ac:dyDescent="0.3">
      <c r="I1" s="3" t="s">
        <v>13</v>
      </c>
    </row>
    <row r="2" spans="1:9" ht="58.5" customHeight="1" x14ac:dyDescent="0.3">
      <c r="A2" s="54" t="s">
        <v>212</v>
      </c>
      <c r="B2" s="54"/>
      <c r="C2" s="54"/>
      <c r="D2" s="54"/>
      <c r="E2" s="54"/>
      <c r="F2" s="54"/>
      <c r="G2" s="54"/>
      <c r="H2" s="54"/>
      <c r="I2" s="54"/>
    </row>
    <row r="3" spans="1:9" x14ac:dyDescent="0.3">
      <c r="A3" s="55" t="s">
        <v>10</v>
      </c>
      <c r="B3" s="55"/>
      <c r="C3" s="55"/>
      <c r="D3" s="55"/>
      <c r="E3" s="55"/>
      <c r="F3" s="55"/>
      <c r="G3" s="55"/>
      <c r="H3" s="55"/>
      <c r="I3" s="55"/>
    </row>
    <row r="5" spans="1:9" x14ac:dyDescent="0.3">
      <c r="A5" s="56" t="s">
        <v>0</v>
      </c>
      <c r="B5" s="56" t="s">
        <v>14</v>
      </c>
      <c r="C5" s="56" t="s">
        <v>15</v>
      </c>
      <c r="D5" s="56" t="s">
        <v>16</v>
      </c>
      <c r="E5" s="56" t="s">
        <v>17</v>
      </c>
      <c r="F5" s="56" t="s">
        <v>18</v>
      </c>
      <c r="G5" s="56"/>
      <c r="H5" s="58" t="s">
        <v>19</v>
      </c>
      <c r="I5" s="58" t="s">
        <v>20</v>
      </c>
    </row>
    <row r="6" spans="1:9" ht="37.5" x14ac:dyDescent="0.3">
      <c r="A6" s="56"/>
      <c r="B6" s="56"/>
      <c r="C6" s="56"/>
      <c r="D6" s="56"/>
      <c r="E6" s="56"/>
      <c r="F6" s="9" t="s">
        <v>21</v>
      </c>
      <c r="G6" s="9" t="s">
        <v>22</v>
      </c>
      <c r="H6" s="59"/>
      <c r="I6" s="59"/>
    </row>
    <row r="7" spans="1:9" ht="56.25" x14ac:dyDescent="0.3">
      <c r="A7" s="5">
        <v>1</v>
      </c>
      <c r="B7" s="5" t="s">
        <v>9</v>
      </c>
      <c r="C7" s="5" t="s">
        <v>118</v>
      </c>
      <c r="D7" s="21" t="s">
        <v>118</v>
      </c>
      <c r="E7" s="21" t="s">
        <v>118</v>
      </c>
      <c r="F7" s="21" t="s">
        <v>118</v>
      </c>
      <c r="G7" s="21" t="s">
        <v>118</v>
      </c>
      <c r="H7" s="21" t="s">
        <v>118</v>
      </c>
      <c r="I7" s="21" t="s">
        <v>118</v>
      </c>
    </row>
    <row r="9" spans="1:9" ht="39.75" customHeight="1" x14ac:dyDescent="0.3">
      <c r="A9" s="22" t="s">
        <v>110</v>
      </c>
      <c r="B9" s="57" t="s">
        <v>156</v>
      </c>
      <c r="C9" s="57"/>
      <c r="D9" s="57"/>
      <c r="E9" s="57"/>
      <c r="F9" s="57"/>
      <c r="G9" s="57"/>
      <c r="H9" s="57"/>
      <c r="I9" s="57"/>
    </row>
    <row r="10" spans="1:9" x14ac:dyDescent="0.3">
      <c r="B10" s="19"/>
      <c r="C10" s="19"/>
      <c r="D10" s="19"/>
      <c r="E10" s="19"/>
      <c r="F10" s="19"/>
      <c r="G10" s="19"/>
      <c r="H10" s="19"/>
      <c r="I10" s="19"/>
    </row>
    <row r="11" spans="1:9" x14ac:dyDescent="0.3">
      <c r="B11" s="19"/>
      <c r="C11" s="19"/>
      <c r="D11" s="19"/>
      <c r="E11" s="19"/>
      <c r="F11" s="19"/>
      <c r="G11" s="19"/>
      <c r="H11" s="19"/>
      <c r="I11" s="19"/>
    </row>
    <row r="12" spans="1:9" x14ac:dyDescent="0.3">
      <c r="C12" s="3"/>
    </row>
  </sheetData>
  <mergeCells count="11">
    <mergeCell ref="B9:I9"/>
    <mergeCell ref="A2:I2"/>
    <mergeCell ref="A3:I3"/>
    <mergeCell ref="A5:A6"/>
    <mergeCell ref="B5:B6"/>
    <mergeCell ref="C5:C6"/>
    <mergeCell ref="D5:D6"/>
    <mergeCell ref="E5:E6"/>
    <mergeCell ref="F5:G5"/>
    <mergeCell ref="H5:H6"/>
    <mergeCell ref="I5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5"/>
  <sheetViews>
    <sheetView zoomScale="70" zoomScaleNormal="70" workbookViewId="0">
      <selection activeCell="E44" sqref="E44"/>
    </sheetView>
  </sheetViews>
  <sheetFormatPr defaultRowHeight="18.75" x14ac:dyDescent="0.3"/>
  <cols>
    <col min="1" max="1" width="10.5703125" style="1" customWidth="1"/>
    <col min="2" max="2" width="21.5703125" style="1" customWidth="1"/>
    <col min="3" max="3" width="46.28515625" style="1" customWidth="1"/>
    <col min="4" max="4" width="19.42578125" style="1" customWidth="1"/>
    <col min="5" max="5" width="24.5703125" style="1" customWidth="1"/>
    <col min="6" max="6" width="37.42578125" style="1" customWidth="1"/>
    <col min="7" max="16384" width="9.140625" style="1"/>
  </cols>
  <sheetData>
    <row r="1" spans="1:6" x14ac:dyDescent="0.3">
      <c r="F1" s="3" t="s">
        <v>23</v>
      </c>
    </row>
    <row r="3" spans="1:6" ht="45" customHeight="1" x14ac:dyDescent="0.3">
      <c r="A3" s="54" t="s">
        <v>213</v>
      </c>
      <c r="B3" s="54"/>
      <c r="C3" s="54"/>
      <c r="D3" s="54"/>
      <c r="E3" s="54"/>
      <c r="F3" s="54"/>
    </row>
    <row r="4" spans="1:6" x14ac:dyDescent="0.3">
      <c r="A4" s="55" t="s">
        <v>10</v>
      </c>
      <c r="B4" s="55"/>
      <c r="C4" s="55"/>
      <c r="D4" s="55"/>
      <c r="E4" s="55"/>
      <c r="F4" s="55"/>
    </row>
    <row r="6" spans="1:6" ht="67.5" customHeight="1" x14ac:dyDescent="0.3">
      <c r="A6" s="56" t="s">
        <v>0</v>
      </c>
      <c r="B6" s="56" t="s">
        <v>24</v>
      </c>
      <c r="C6" s="56" t="s">
        <v>25</v>
      </c>
      <c r="D6" s="56" t="s">
        <v>26</v>
      </c>
      <c r="E6" s="56"/>
      <c r="F6" s="58" t="s">
        <v>121</v>
      </c>
    </row>
    <row r="7" spans="1:6" ht="31.5" customHeight="1" x14ac:dyDescent="0.3">
      <c r="A7" s="56"/>
      <c r="B7" s="56"/>
      <c r="C7" s="56"/>
      <c r="D7" s="9" t="s">
        <v>27</v>
      </c>
      <c r="E7" s="9" t="s">
        <v>28</v>
      </c>
      <c r="F7" s="59"/>
    </row>
    <row r="8" spans="1:6" x14ac:dyDescent="0.3">
      <c r="A8" s="60">
        <v>1</v>
      </c>
      <c r="B8" s="60" t="s">
        <v>29</v>
      </c>
      <c r="C8" s="12" t="s">
        <v>30</v>
      </c>
      <c r="D8" s="8">
        <v>0</v>
      </c>
      <c r="E8" s="23">
        <v>0</v>
      </c>
      <c r="F8" s="60" t="s">
        <v>111</v>
      </c>
    </row>
    <row r="9" spans="1:6" ht="37.5" x14ac:dyDescent="0.3">
      <c r="A9" s="61"/>
      <c r="B9" s="61"/>
      <c r="C9" s="12" t="s">
        <v>31</v>
      </c>
      <c r="D9" s="8">
        <v>12</v>
      </c>
      <c r="E9" s="23">
        <v>6000678</v>
      </c>
      <c r="F9" s="61"/>
    </row>
    <row r="10" spans="1:6" ht="37.5" x14ac:dyDescent="0.3">
      <c r="A10" s="61"/>
      <c r="B10" s="61"/>
      <c r="C10" s="12" t="s">
        <v>32</v>
      </c>
      <c r="D10" s="8">
        <v>0</v>
      </c>
      <c r="E10" s="23">
        <v>0</v>
      </c>
      <c r="F10" s="61"/>
    </row>
    <row r="11" spans="1:6" ht="37.5" x14ac:dyDescent="0.3">
      <c r="A11" s="61"/>
      <c r="B11" s="61"/>
      <c r="C11" s="12" t="s">
        <v>33</v>
      </c>
      <c r="D11" s="8">
        <v>8</v>
      </c>
      <c r="E11" s="23">
        <f>5620000+5655484</f>
        <v>11275484</v>
      </c>
      <c r="F11" s="61"/>
    </row>
    <row r="12" spans="1:6" x14ac:dyDescent="0.3">
      <c r="A12" s="61"/>
      <c r="B12" s="61"/>
      <c r="C12" s="49" t="s">
        <v>3</v>
      </c>
      <c r="D12" s="10">
        <f>SUM(D8:D11)</f>
        <v>20</v>
      </c>
      <c r="E12" s="24">
        <f>SUM(E8:E11)</f>
        <v>17276162</v>
      </c>
      <c r="F12" s="62"/>
    </row>
    <row r="13" spans="1:6" ht="18.75" customHeight="1" x14ac:dyDescent="0.3">
      <c r="A13" s="61"/>
      <c r="B13" s="61"/>
      <c r="C13" s="12" t="s">
        <v>30</v>
      </c>
      <c r="D13" s="8">
        <v>0</v>
      </c>
      <c r="E13" s="23">
        <v>0</v>
      </c>
      <c r="F13" s="60" t="s">
        <v>112</v>
      </c>
    </row>
    <row r="14" spans="1:6" ht="37.5" x14ac:dyDescent="0.3">
      <c r="A14" s="61"/>
      <c r="B14" s="61"/>
      <c r="C14" s="12" t="s">
        <v>31</v>
      </c>
      <c r="D14" s="8">
        <v>55</v>
      </c>
      <c r="E14" s="23">
        <v>46388885</v>
      </c>
      <c r="F14" s="61"/>
    </row>
    <row r="15" spans="1:6" ht="37.5" x14ac:dyDescent="0.3">
      <c r="A15" s="61"/>
      <c r="B15" s="61"/>
      <c r="C15" s="12" t="s">
        <v>32</v>
      </c>
      <c r="D15" s="8">
        <v>0</v>
      </c>
      <c r="E15" s="23">
        <v>0</v>
      </c>
      <c r="F15" s="61"/>
    </row>
    <row r="16" spans="1:6" ht="37.5" x14ac:dyDescent="0.3">
      <c r="A16" s="61"/>
      <c r="B16" s="61"/>
      <c r="C16" s="12" t="s">
        <v>33</v>
      </c>
      <c r="D16" s="8">
        <v>299</v>
      </c>
      <c r="E16" s="23">
        <f>1848575468.76-46388885</f>
        <v>1802186583.76</v>
      </c>
      <c r="F16" s="61"/>
    </row>
    <row r="17" spans="1:6" x14ac:dyDescent="0.3">
      <c r="A17" s="61"/>
      <c r="B17" s="61"/>
      <c r="C17" s="49" t="s">
        <v>3</v>
      </c>
      <c r="D17" s="10">
        <f>SUM(D13:D16)</f>
        <v>354</v>
      </c>
      <c r="E17" s="24">
        <f>SUM(E13:E16)</f>
        <v>1848575468.76</v>
      </c>
      <c r="F17" s="62"/>
    </row>
    <row r="18" spans="1:6" ht="18.75" customHeight="1" x14ac:dyDescent="0.3">
      <c r="A18" s="61"/>
      <c r="B18" s="61"/>
      <c r="C18" s="12" t="s">
        <v>30</v>
      </c>
      <c r="D18" s="8">
        <v>0</v>
      </c>
      <c r="E18" s="23">
        <v>0</v>
      </c>
      <c r="F18" s="60" t="s">
        <v>113</v>
      </c>
    </row>
    <row r="19" spans="1:6" ht="37.5" x14ac:dyDescent="0.3">
      <c r="A19" s="61"/>
      <c r="B19" s="61"/>
      <c r="C19" s="12" t="s">
        <v>31</v>
      </c>
      <c r="D19" s="8">
        <v>0</v>
      </c>
      <c r="E19" s="23">
        <v>0</v>
      </c>
      <c r="F19" s="61"/>
    </row>
    <row r="20" spans="1:6" ht="37.5" x14ac:dyDescent="0.3">
      <c r="A20" s="61"/>
      <c r="B20" s="61"/>
      <c r="C20" s="12" t="s">
        <v>32</v>
      </c>
      <c r="D20" s="8">
        <v>0</v>
      </c>
      <c r="E20" s="23">
        <v>0</v>
      </c>
      <c r="F20" s="61"/>
    </row>
    <row r="21" spans="1:6" ht="37.5" x14ac:dyDescent="0.3">
      <c r="A21" s="61"/>
      <c r="B21" s="61"/>
      <c r="C21" s="12" t="s">
        <v>33</v>
      </c>
      <c r="D21" s="8">
        <v>4</v>
      </c>
      <c r="E21" s="23">
        <v>110993480</v>
      </c>
      <c r="F21" s="61"/>
    </row>
    <row r="22" spans="1:6" x14ac:dyDescent="0.3">
      <c r="A22" s="61"/>
      <c r="B22" s="61"/>
      <c r="C22" s="49" t="s">
        <v>3</v>
      </c>
      <c r="D22" s="10">
        <f>SUM(D18:D21)</f>
        <v>4</v>
      </c>
      <c r="E22" s="24">
        <f>SUM(E18:E21)</f>
        <v>110993480</v>
      </c>
      <c r="F22" s="61"/>
    </row>
    <row r="23" spans="1:6" x14ac:dyDescent="0.3">
      <c r="A23" s="62"/>
      <c r="B23" s="62"/>
      <c r="C23" s="49" t="s">
        <v>34</v>
      </c>
      <c r="D23" s="10">
        <f>D12+D17+D22</f>
        <v>378</v>
      </c>
      <c r="E23" s="24">
        <f>E12+E17+E22</f>
        <v>1976845110.76</v>
      </c>
      <c r="F23" s="43" t="s">
        <v>35</v>
      </c>
    </row>
    <row r="24" spans="1:6" x14ac:dyDescent="0.3">
      <c r="A24" s="60">
        <v>2</v>
      </c>
      <c r="B24" s="60" t="s">
        <v>200</v>
      </c>
      <c r="C24" s="12" t="s">
        <v>30</v>
      </c>
      <c r="D24" s="8">
        <v>0</v>
      </c>
      <c r="E24" s="23">
        <v>0</v>
      </c>
      <c r="F24" s="60" t="s">
        <v>111</v>
      </c>
    </row>
    <row r="25" spans="1:6" ht="37.5" x14ac:dyDescent="0.3">
      <c r="A25" s="61"/>
      <c r="B25" s="61"/>
      <c r="C25" s="12" t="s">
        <v>31</v>
      </c>
      <c r="D25" s="8">
        <v>1</v>
      </c>
      <c r="E25" s="23">
        <v>650000</v>
      </c>
      <c r="F25" s="61"/>
    </row>
    <row r="26" spans="1:6" ht="37.5" x14ac:dyDescent="0.3">
      <c r="A26" s="61"/>
      <c r="B26" s="61"/>
      <c r="C26" s="12" t="s">
        <v>32</v>
      </c>
      <c r="D26" s="8">
        <v>0</v>
      </c>
      <c r="E26" s="23">
        <v>0</v>
      </c>
      <c r="F26" s="61"/>
    </row>
    <row r="27" spans="1:6" ht="37.5" x14ac:dyDescent="0.3">
      <c r="A27" s="61"/>
      <c r="B27" s="61"/>
      <c r="C27" s="12" t="s">
        <v>33</v>
      </c>
      <c r="D27" s="8">
        <v>9</v>
      </c>
      <c r="E27" s="23">
        <f>23230960-650000</f>
        <v>22580960</v>
      </c>
      <c r="F27" s="61"/>
    </row>
    <row r="28" spans="1:6" x14ac:dyDescent="0.3">
      <c r="A28" s="61"/>
      <c r="B28" s="61"/>
      <c r="C28" s="47" t="s">
        <v>3</v>
      </c>
      <c r="D28" s="10">
        <f>SUM(D24:D27)</f>
        <v>10</v>
      </c>
      <c r="E28" s="24">
        <f>SUM(E24:E27)</f>
        <v>23230960</v>
      </c>
      <c r="F28" s="62"/>
    </row>
    <row r="29" spans="1:6" x14ac:dyDescent="0.3">
      <c r="A29" s="61"/>
      <c r="B29" s="61"/>
      <c r="C29" s="12" t="s">
        <v>30</v>
      </c>
      <c r="D29" s="8">
        <v>0</v>
      </c>
      <c r="E29" s="23">
        <v>0</v>
      </c>
      <c r="F29" s="60" t="s">
        <v>112</v>
      </c>
    </row>
    <row r="30" spans="1:6" ht="37.5" x14ac:dyDescent="0.3">
      <c r="A30" s="61"/>
      <c r="B30" s="61"/>
      <c r="C30" s="12" t="s">
        <v>31</v>
      </c>
      <c r="D30" s="8">
        <v>4</v>
      </c>
      <c r="E30" s="23">
        <v>10945833</v>
      </c>
      <c r="F30" s="61"/>
    </row>
    <row r="31" spans="1:6" ht="37.5" x14ac:dyDescent="0.3">
      <c r="A31" s="61"/>
      <c r="B31" s="61"/>
      <c r="C31" s="12" t="s">
        <v>32</v>
      </c>
      <c r="D31" s="8">
        <v>0</v>
      </c>
      <c r="E31" s="23">
        <v>0</v>
      </c>
      <c r="F31" s="61"/>
    </row>
    <row r="32" spans="1:6" ht="37.5" x14ac:dyDescent="0.3">
      <c r="A32" s="61"/>
      <c r="B32" s="61"/>
      <c r="C32" s="12" t="s">
        <v>33</v>
      </c>
      <c r="D32" s="8">
        <v>92</v>
      </c>
      <c r="E32" s="23">
        <f>1852868008.3-10945833</f>
        <v>1841922175.3</v>
      </c>
      <c r="F32" s="61"/>
    </row>
    <row r="33" spans="1:6" x14ac:dyDescent="0.3">
      <c r="A33" s="61"/>
      <c r="B33" s="61"/>
      <c r="C33" s="47" t="s">
        <v>3</v>
      </c>
      <c r="D33" s="10">
        <f>SUM(D29:D32)</f>
        <v>96</v>
      </c>
      <c r="E33" s="24">
        <f>SUM(E29:E32)</f>
        <v>1852868008.3</v>
      </c>
      <c r="F33" s="62"/>
    </row>
    <row r="34" spans="1:6" x14ac:dyDescent="0.3">
      <c r="A34" s="61"/>
      <c r="B34" s="61"/>
      <c r="C34" s="12" t="s">
        <v>30</v>
      </c>
      <c r="D34" s="8">
        <v>0</v>
      </c>
      <c r="E34" s="23">
        <v>0</v>
      </c>
      <c r="F34" s="60" t="s">
        <v>113</v>
      </c>
    </row>
    <row r="35" spans="1:6" ht="37.5" x14ac:dyDescent="0.3">
      <c r="A35" s="61"/>
      <c r="B35" s="61"/>
      <c r="C35" s="12" t="s">
        <v>31</v>
      </c>
      <c r="D35" s="8">
        <v>0</v>
      </c>
      <c r="E35" s="23">
        <v>0</v>
      </c>
      <c r="F35" s="61"/>
    </row>
    <row r="36" spans="1:6" ht="37.5" x14ac:dyDescent="0.3">
      <c r="A36" s="61"/>
      <c r="B36" s="61"/>
      <c r="C36" s="12" t="s">
        <v>32</v>
      </c>
      <c r="D36" s="8">
        <v>0</v>
      </c>
      <c r="E36" s="23">
        <v>0</v>
      </c>
      <c r="F36" s="61"/>
    </row>
    <row r="37" spans="1:6" ht="37.5" x14ac:dyDescent="0.3">
      <c r="A37" s="61"/>
      <c r="B37" s="61"/>
      <c r="C37" s="12" t="s">
        <v>33</v>
      </c>
      <c r="D37" s="8">
        <v>14</v>
      </c>
      <c r="E37" s="23">
        <v>110993480</v>
      </c>
      <c r="F37" s="61"/>
    </row>
    <row r="38" spans="1:6" x14ac:dyDescent="0.3">
      <c r="A38" s="61"/>
      <c r="B38" s="61"/>
      <c r="C38" s="47" t="s">
        <v>3</v>
      </c>
      <c r="D38" s="10">
        <f>SUM(D34:D37)</f>
        <v>14</v>
      </c>
      <c r="E38" s="24">
        <f>SUM(E34:E37)</f>
        <v>110993480</v>
      </c>
      <c r="F38" s="61"/>
    </row>
    <row r="39" spans="1:6" x14ac:dyDescent="0.3">
      <c r="A39" s="62"/>
      <c r="B39" s="62"/>
      <c r="C39" s="47" t="s">
        <v>34</v>
      </c>
      <c r="D39" s="10">
        <f>D28+D33+D38</f>
        <v>120</v>
      </c>
      <c r="E39" s="24">
        <f>E28+E33+E38</f>
        <v>1987092448.3</v>
      </c>
      <c r="F39" s="43" t="s">
        <v>35</v>
      </c>
    </row>
    <row r="40" spans="1:6" x14ac:dyDescent="0.3">
      <c r="A40" s="60">
        <v>3</v>
      </c>
      <c r="B40" s="60" t="s">
        <v>214</v>
      </c>
      <c r="C40" s="12" t="s">
        <v>30</v>
      </c>
      <c r="D40" s="8">
        <v>0</v>
      </c>
      <c r="E40" s="23">
        <v>0</v>
      </c>
      <c r="F40" s="60" t="s">
        <v>111</v>
      </c>
    </row>
    <row r="41" spans="1:6" ht="37.5" x14ac:dyDescent="0.3">
      <c r="A41" s="61"/>
      <c r="B41" s="61"/>
      <c r="C41" s="12" t="s">
        <v>31</v>
      </c>
      <c r="D41" s="8">
        <v>16</v>
      </c>
      <c r="E41" s="23">
        <v>21170780</v>
      </c>
      <c r="F41" s="61"/>
    </row>
    <row r="42" spans="1:6" ht="37.5" x14ac:dyDescent="0.3">
      <c r="A42" s="61"/>
      <c r="B42" s="61"/>
      <c r="C42" s="12" t="s">
        <v>32</v>
      </c>
      <c r="D42" s="8">
        <v>0</v>
      </c>
      <c r="E42" s="23">
        <v>0</v>
      </c>
      <c r="F42" s="61"/>
    </row>
    <row r="43" spans="1:6" ht="37.5" x14ac:dyDescent="0.3">
      <c r="A43" s="61"/>
      <c r="B43" s="61"/>
      <c r="C43" s="12" t="s">
        <v>33</v>
      </c>
      <c r="D43" s="8">
        <v>11</v>
      </c>
      <c r="E43" s="23">
        <f>45305674.4-21170780</f>
        <v>24134894.399999999</v>
      </c>
      <c r="F43" s="61"/>
    </row>
    <row r="44" spans="1:6" x14ac:dyDescent="0.3">
      <c r="A44" s="61"/>
      <c r="B44" s="61"/>
      <c r="C44" s="49" t="s">
        <v>3</v>
      </c>
      <c r="D44" s="10">
        <f>SUM(D40:D43)</f>
        <v>27</v>
      </c>
      <c r="E44" s="24">
        <f>SUM(E40:E43)</f>
        <v>45305674.399999999</v>
      </c>
      <c r="F44" s="62"/>
    </row>
    <row r="45" spans="1:6" x14ac:dyDescent="0.3">
      <c r="A45" s="61"/>
      <c r="B45" s="61"/>
      <c r="C45" s="12" t="s">
        <v>30</v>
      </c>
      <c r="D45" s="8">
        <v>0</v>
      </c>
      <c r="E45" s="23">
        <v>0</v>
      </c>
      <c r="F45" s="60" t="s">
        <v>112</v>
      </c>
    </row>
    <row r="46" spans="1:6" ht="37.5" x14ac:dyDescent="0.3">
      <c r="A46" s="61"/>
      <c r="B46" s="61"/>
      <c r="C46" s="12" t="s">
        <v>31</v>
      </c>
      <c r="D46" s="8">
        <v>23</v>
      </c>
      <c r="E46" s="23">
        <v>120151678</v>
      </c>
      <c r="F46" s="61"/>
    </row>
    <row r="47" spans="1:6" ht="37.5" x14ac:dyDescent="0.3">
      <c r="A47" s="61"/>
      <c r="B47" s="61"/>
      <c r="C47" s="12" t="s">
        <v>32</v>
      </c>
      <c r="D47" s="8">
        <v>0</v>
      </c>
      <c r="E47" s="23">
        <v>0</v>
      </c>
      <c r="F47" s="61"/>
    </row>
    <row r="48" spans="1:6" ht="37.5" x14ac:dyDescent="0.3">
      <c r="A48" s="61"/>
      <c r="B48" s="61"/>
      <c r="C48" s="12" t="s">
        <v>33</v>
      </c>
      <c r="D48" s="8">
        <f>109-23</f>
        <v>86</v>
      </c>
      <c r="E48" s="23">
        <f>8857811391.3-120151678</f>
        <v>8737659713.2999992</v>
      </c>
      <c r="F48" s="61"/>
    </row>
    <row r="49" spans="1:6" x14ac:dyDescent="0.3">
      <c r="A49" s="61"/>
      <c r="B49" s="61"/>
      <c r="C49" s="49" t="s">
        <v>3</v>
      </c>
      <c r="D49" s="10">
        <f>SUM(D45:D48)</f>
        <v>109</v>
      </c>
      <c r="E49" s="24">
        <f>SUM(E45:E48)</f>
        <v>8857811391.2999992</v>
      </c>
      <c r="F49" s="62"/>
    </row>
    <row r="50" spans="1:6" x14ac:dyDescent="0.3">
      <c r="A50" s="61"/>
      <c r="B50" s="61"/>
      <c r="C50" s="12" t="s">
        <v>30</v>
      </c>
      <c r="D50" s="8">
        <v>0</v>
      </c>
      <c r="E50" s="23">
        <v>0</v>
      </c>
      <c r="F50" s="60" t="s">
        <v>113</v>
      </c>
    </row>
    <row r="51" spans="1:6" ht="37.5" x14ac:dyDescent="0.3">
      <c r="A51" s="61"/>
      <c r="B51" s="61"/>
      <c r="C51" s="12" t="s">
        <v>31</v>
      </c>
      <c r="D51" s="8">
        <v>3</v>
      </c>
      <c r="E51" s="23">
        <v>10762210</v>
      </c>
      <c r="F51" s="61"/>
    </row>
    <row r="52" spans="1:6" ht="37.5" x14ac:dyDescent="0.3">
      <c r="A52" s="61"/>
      <c r="B52" s="61"/>
      <c r="C52" s="12" t="s">
        <v>32</v>
      </c>
      <c r="D52" s="8">
        <v>0</v>
      </c>
      <c r="E52" s="23">
        <v>0</v>
      </c>
      <c r="F52" s="61"/>
    </row>
    <row r="53" spans="1:6" ht="37.5" x14ac:dyDescent="0.3">
      <c r="A53" s="61"/>
      <c r="B53" s="61"/>
      <c r="C53" s="12" t="s">
        <v>33</v>
      </c>
      <c r="D53" s="8">
        <v>5</v>
      </c>
      <c r="E53" s="23">
        <f>33549765-10762210</f>
        <v>22787555</v>
      </c>
      <c r="F53" s="61"/>
    </row>
    <row r="54" spans="1:6" x14ac:dyDescent="0.3">
      <c r="A54" s="61"/>
      <c r="B54" s="61"/>
      <c r="C54" s="49" t="s">
        <v>3</v>
      </c>
      <c r="D54" s="10">
        <f>SUM(D50:D53)</f>
        <v>8</v>
      </c>
      <c r="E54" s="24">
        <f>SUM(E50:E53)</f>
        <v>33549765</v>
      </c>
      <c r="F54" s="61"/>
    </row>
    <row r="55" spans="1:6" x14ac:dyDescent="0.3">
      <c r="A55" s="62"/>
      <c r="B55" s="62"/>
      <c r="C55" s="49" t="s">
        <v>34</v>
      </c>
      <c r="D55" s="10">
        <f>D44+D49+D54</f>
        <v>144</v>
      </c>
      <c r="E55" s="24">
        <f>E44+E49+E54</f>
        <v>8936666830.6999989</v>
      </c>
      <c r="F55" s="43" t="s">
        <v>35</v>
      </c>
    </row>
  </sheetData>
  <mergeCells count="22">
    <mergeCell ref="A40:A55"/>
    <mergeCell ref="B40:B55"/>
    <mergeCell ref="F40:F44"/>
    <mergeCell ref="F45:F49"/>
    <mergeCell ref="F50:F54"/>
    <mergeCell ref="A3:F3"/>
    <mergeCell ref="A4:F4"/>
    <mergeCell ref="F8:F12"/>
    <mergeCell ref="F13:F17"/>
    <mergeCell ref="A6:A7"/>
    <mergeCell ref="B6:B7"/>
    <mergeCell ref="C6:C7"/>
    <mergeCell ref="D6:E6"/>
    <mergeCell ref="F6:F7"/>
    <mergeCell ref="B8:B23"/>
    <mergeCell ref="A8:A23"/>
    <mergeCell ref="F18:F22"/>
    <mergeCell ref="A24:A39"/>
    <mergeCell ref="B24:B39"/>
    <mergeCell ref="F24:F28"/>
    <mergeCell ref="F29:F33"/>
    <mergeCell ref="F34:F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4.9989318521683403E-2"/>
  </sheetPr>
  <dimension ref="A1:J13"/>
  <sheetViews>
    <sheetView workbookViewId="0">
      <selection activeCell="B8" sqref="B8:B11"/>
    </sheetView>
  </sheetViews>
  <sheetFormatPr defaultRowHeight="18.75" x14ac:dyDescent="0.3"/>
  <cols>
    <col min="1" max="1" width="11" style="1" customWidth="1"/>
    <col min="2" max="2" width="22.7109375" style="1" customWidth="1"/>
    <col min="3" max="3" width="21.42578125" style="1" customWidth="1"/>
    <col min="4" max="4" width="23.85546875" style="1" customWidth="1"/>
    <col min="5" max="6" width="24.28515625" style="1" customWidth="1"/>
    <col min="7" max="7" width="23.42578125" style="1" customWidth="1"/>
    <col min="8" max="8" width="44.28515625" style="1" customWidth="1"/>
    <col min="9" max="9" width="21.7109375" style="1" customWidth="1"/>
    <col min="10" max="10" width="43.42578125" style="1" customWidth="1"/>
    <col min="11" max="16384" width="9.140625" style="1"/>
  </cols>
  <sheetData>
    <row r="1" spans="1:10" x14ac:dyDescent="0.3">
      <c r="J1" s="7" t="s">
        <v>36</v>
      </c>
    </row>
    <row r="3" spans="1:10" ht="58.5" customHeight="1" x14ac:dyDescent="0.3">
      <c r="A3" s="54" t="s">
        <v>215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x14ac:dyDescent="0.3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</row>
    <row r="6" spans="1:10" x14ac:dyDescent="0.3">
      <c r="A6" s="56" t="s">
        <v>0</v>
      </c>
      <c r="B6" s="56" t="s">
        <v>24</v>
      </c>
      <c r="C6" s="56" t="s">
        <v>37</v>
      </c>
      <c r="D6" s="56" t="s">
        <v>115</v>
      </c>
      <c r="E6" s="56" t="s">
        <v>38</v>
      </c>
      <c r="F6" s="58" t="s">
        <v>39</v>
      </c>
      <c r="G6" s="56" t="s">
        <v>40</v>
      </c>
      <c r="H6" s="56" t="s">
        <v>18</v>
      </c>
      <c r="I6" s="56"/>
      <c r="J6" s="56" t="s">
        <v>41</v>
      </c>
    </row>
    <row r="7" spans="1:10" ht="37.5" x14ac:dyDescent="0.3">
      <c r="A7" s="56"/>
      <c r="B7" s="56"/>
      <c r="C7" s="56"/>
      <c r="D7" s="56"/>
      <c r="E7" s="56"/>
      <c r="F7" s="59"/>
      <c r="G7" s="56"/>
      <c r="H7" s="9" t="s">
        <v>21</v>
      </c>
      <c r="I7" s="9" t="s">
        <v>22</v>
      </c>
      <c r="J7" s="56"/>
    </row>
    <row r="8" spans="1:10" x14ac:dyDescent="0.3">
      <c r="A8" s="18">
        <v>1</v>
      </c>
      <c r="B8" s="61" t="s">
        <v>214</v>
      </c>
      <c r="C8" s="63" t="s">
        <v>181</v>
      </c>
      <c r="D8" s="18"/>
      <c r="E8" s="18"/>
      <c r="F8" s="23"/>
      <c r="G8" s="23"/>
      <c r="H8" s="18"/>
      <c r="I8" s="18"/>
      <c r="J8" s="18"/>
    </row>
    <row r="9" spans="1:10" x14ac:dyDescent="0.3">
      <c r="A9" s="18">
        <v>2</v>
      </c>
      <c r="B9" s="61"/>
      <c r="C9" s="64"/>
      <c r="D9" s="18"/>
      <c r="E9" s="18"/>
      <c r="F9" s="23"/>
      <c r="G9" s="23"/>
      <c r="H9" s="18"/>
      <c r="I9" s="18"/>
      <c r="J9" s="18"/>
    </row>
    <row r="10" spans="1:10" x14ac:dyDescent="0.3">
      <c r="A10" s="18">
        <v>3</v>
      </c>
      <c r="B10" s="61"/>
      <c r="C10" s="64"/>
      <c r="D10" s="18"/>
      <c r="E10" s="18"/>
      <c r="F10" s="23"/>
      <c r="G10" s="23"/>
      <c r="H10" s="18"/>
      <c r="I10" s="18"/>
      <c r="J10" s="18"/>
    </row>
    <row r="11" spans="1:10" x14ac:dyDescent="0.3">
      <c r="A11" s="18"/>
      <c r="B11" s="62"/>
      <c r="C11" s="65"/>
      <c r="D11" s="9" t="s">
        <v>43</v>
      </c>
      <c r="E11" s="9" t="s">
        <v>35</v>
      </c>
      <c r="F11" s="25">
        <f>SUM(F8:F10)</f>
        <v>0</v>
      </c>
      <c r="G11" s="24" t="s">
        <v>35</v>
      </c>
      <c r="H11" s="9" t="s">
        <v>35</v>
      </c>
      <c r="I11" s="9" t="s">
        <v>35</v>
      </c>
      <c r="J11" s="9" t="s">
        <v>35</v>
      </c>
    </row>
    <row r="12" spans="1:10" x14ac:dyDescent="0.3">
      <c r="A12" s="20"/>
      <c r="B12" s="20"/>
      <c r="C12" s="20"/>
      <c r="D12" s="20"/>
      <c r="E12" s="20"/>
      <c r="F12" s="13"/>
      <c r="G12" s="20"/>
      <c r="H12" s="20"/>
      <c r="I12" s="20"/>
      <c r="J12" s="20"/>
    </row>
    <row r="13" spans="1:10" ht="48" customHeight="1" x14ac:dyDescent="0.3"/>
  </sheetData>
  <mergeCells count="13">
    <mergeCell ref="J6:J7"/>
    <mergeCell ref="B8:B11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I6"/>
    <mergeCell ref="C8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J74"/>
  <sheetViews>
    <sheetView zoomScale="70" zoomScaleNormal="70" workbookViewId="0">
      <selection activeCell="J74" sqref="J74"/>
    </sheetView>
  </sheetViews>
  <sheetFormatPr defaultRowHeight="18.75" x14ac:dyDescent="0.3"/>
  <cols>
    <col min="1" max="1" width="11.85546875" style="1" customWidth="1"/>
    <col min="2" max="2" width="15" style="1" customWidth="1"/>
    <col min="3" max="3" width="22.7109375" style="1" customWidth="1"/>
    <col min="4" max="4" width="28.5703125" style="1" customWidth="1"/>
    <col min="5" max="6" width="23.5703125" style="1" customWidth="1"/>
    <col min="7" max="7" width="29.28515625" style="1" customWidth="1"/>
    <col min="8" max="8" width="42.5703125" style="1" customWidth="1"/>
    <col min="9" max="9" width="34.140625" style="1" customWidth="1"/>
    <col min="10" max="10" width="28.5703125" style="1" customWidth="1"/>
    <col min="11" max="16384" width="9.140625" style="1"/>
  </cols>
  <sheetData>
    <row r="1" spans="1:10" x14ac:dyDescent="0.3">
      <c r="J1" s="3" t="s">
        <v>45</v>
      </c>
    </row>
    <row r="3" spans="1:10" ht="54" customHeight="1" x14ac:dyDescent="0.3">
      <c r="A3" s="54" t="s">
        <v>216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x14ac:dyDescent="0.3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x14ac:dyDescent="0.3">
      <c r="J5" s="14" t="s">
        <v>49</v>
      </c>
    </row>
    <row r="6" spans="1:10" ht="34.5" customHeight="1" x14ac:dyDescent="0.3">
      <c r="A6" s="56" t="s">
        <v>0</v>
      </c>
      <c r="B6" s="56" t="s">
        <v>24</v>
      </c>
      <c r="C6" s="56" t="s">
        <v>37</v>
      </c>
      <c r="D6" s="56" t="s">
        <v>115</v>
      </c>
      <c r="E6" s="56" t="s">
        <v>38</v>
      </c>
      <c r="F6" s="58" t="s">
        <v>39</v>
      </c>
      <c r="G6" s="66" t="s">
        <v>40</v>
      </c>
      <c r="H6" s="56" t="s">
        <v>18</v>
      </c>
      <c r="I6" s="56"/>
      <c r="J6" s="56" t="s">
        <v>41</v>
      </c>
    </row>
    <row r="7" spans="1:10" ht="72.75" customHeight="1" x14ac:dyDescent="0.3">
      <c r="A7" s="56"/>
      <c r="B7" s="56"/>
      <c r="C7" s="56"/>
      <c r="D7" s="56"/>
      <c r="E7" s="56"/>
      <c r="F7" s="59"/>
      <c r="G7" s="66"/>
      <c r="H7" s="9" t="s">
        <v>21</v>
      </c>
      <c r="I7" s="17" t="s">
        <v>22</v>
      </c>
      <c r="J7" s="56"/>
    </row>
    <row r="8" spans="1:10" ht="57.75" customHeight="1" x14ac:dyDescent="0.3">
      <c r="A8" s="18">
        <v>1</v>
      </c>
      <c r="B8" s="60" t="s">
        <v>29</v>
      </c>
      <c r="C8" s="44" t="s">
        <v>157</v>
      </c>
      <c r="D8" s="18" t="s">
        <v>44</v>
      </c>
      <c r="E8" s="18" t="s">
        <v>167</v>
      </c>
      <c r="F8" s="26">
        <v>3658035</v>
      </c>
      <c r="G8" s="18" t="s">
        <v>199</v>
      </c>
      <c r="H8" s="45" t="s">
        <v>168</v>
      </c>
      <c r="I8" s="18">
        <v>306612737</v>
      </c>
      <c r="J8" s="26">
        <v>10</v>
      </c>
    </row>
    <row r="9" spans="1:10" ht="56.25" x14ac:dyDescent="0.3">
      <c r="A9" s="18">
        <f>+A8+1</f>
        <v>2</v>
      </c>
      <c r="B9" s="61"/>
      <c r="C9" s="44" t="s">
        <v>158</v>
      </c>
      <c r="D9" s="18" t="s">
        <v>44</v>
      </c>
      <c r="E9" s="43" t="s">
        <v>167</v>
      </c>
      <c r="F9" s="26">
        <v>71888</v>
      </c>
      <c r="G9" s="18" t="s">
        <v>198</v>
      </c>
      <c r="H9" s="45" t="s">
        <v>169</v>
      </c>
      <c r="I9" s="43">
        <v>305944103</v>
      </c>
      <c r="J9" s="26">
        <v>1</v>
      </c>
    </row>
    <row r="10" spans="1:10" ht="37.5" x14ac:dyDescent="0.3">
      <c r="A10" s="43">
        <f t="shared" ref="A10:A19" si="0">+A9+1</f>
        <v>3</v>
      </c>
      <c r="B10" s="61"/>
      <c r="C10" s="44" t="s">
        <v>159</v>
      </c>
      <c r="D10" s="43" t="s">
        <v>44</v>
      </c>
      <c r="E10" s="43" t="s">
        <v>167</v>
      </c>
      <c r="F10" s="26">
        <v>1799980</v>
      </c>
      <c r="G10" s="43" t="s">
        <v>197</v>
      </c>
      <c r="H10" s="45" t="s">
        <v>170</v>
      </c>
      <c r="I10" s="43">
        <v>308102579</v>
      </c>
      <c r="J10" s="26">
        <v>20</v>
      </c>
    </row>
    <row r="11" spans="1:10" ht="93.75" x14ac:dyDescent="0.3">
      <c r="A11" s="43">
        <f t="shared" si="0"/>
        <v>4</v>
      </c>
      <c r="B11" s="61"/>
      <c r="C11" s="44" t="s">
        <v>160</v>
      </c>
      <c r="D11" s="43" t="s">
        <v>44</v>
      </c>
      <c r="E11" s="43" t="s">
        <v>167</v>
      </c>
      <c r="F11" s="26">
        <v>600000</v>
      </c>
      <c r="G11" s="43" t="s">
        <v>196</v>
      </c>
      <c r="H11" s="45" t="s">
        <v>169</v>
      </c>
      <c r="I11" s="43">
        <v>305944103</v>
      </c>
      <c r="J11" s="26">
        <v>300</v>
      </c>
    </row>
    <row r="12" spans="1:10" ht="56.25" x14ac:dyDescent="0.3">
      <c r="A12" s="43">
        <f t="shared" si="0"/>
        <v>5</v>
      </c>
      <c r="B12" s="61"/>
      <c r="C12" s="44" t="s">
        <v>161</v>
      </c>
      <c r="D12" s="43" t="s">
        <v>44</v>
      </c>
      <c r="E12" s="43" t="s">
        <v>167</v>
      </c>
      <c r="F12" s="26">
        <v>124988</v>
      </c>
      <c r="G12" s="43" t="s">
        <v>195</v>
      </c>
      <c r="H12" s="45" t="s">
        <v>169</v>
      </c>
      <c r="I12" s="43">
        <v>305944103</v>
      </c>
      <c r="J12" s="26">
        <v>1</v>
      </c>
    </row>
    <row r="13" spans="1:10" ht="56.25" x14ac:dyDescent="0.3">
      <c r="A13" s="43">
        <f t="shared" si="0"/>
        <v>6</v>
      </c>
      <c r="B13" s="61"/>
      <c r="C13" s="44" t="s">
        <v>158</v>
      </c>
      <c r="D13" s="43" t="s">
        <v>44</v>
      </c>
      <c r="E13" s="43" t="s">
        <v>167</v>
      </c>
      <c r="F13" s="26">
        <v>94899</v>
      </c>
      <c r="G13" s="43" t="s">
        <v>194</v>
      </c>
      <c r="H13" s="45" t="s">
        <v>169</v>
      </c>
      <c r="I13" s="43">
        <v>305944103</v>
      </c>
      <c r="J13" s="26">
        <v>1</v>
      </c>
    </row>
    <row r="14" spans="1:10" ht="29.25" customHeight="1" x14ac:dyDescent="0.3">
      <c r="A14" s="43">
        <f t="shared" si="0"/>
        <v>7</v>
      </c>
      <c r="B14" s="61"/>
      <c r="C14" s="44" t="s">
        <v>162</v>
      </c>
      <c r="D14" s="43" t="s">
        <v>44</v>
      </c>
      <c r="E14" s="43" t="s">
        <v>167</v>
      </c>
      <c r="F14" s="26">
        <v>50000</v>
      </c>
      <c r="G14" s="46" t="s">
        <v>193</v>
      </c>
      <c r="H14" s="45" t="s">
        <v>171</v>
      </c>
      <c r="I14" s="43">
        <v>308193245</v>
      </c>
      <c r="J14" s="26">
        <v>1</v>
      </c>
    </row>
    <row r="15" spans="1:10" ht="56.25" x14ac:dyDescent="0.3">
      <c r="A15" s="43">
        <f t="shared" si="0"/>
        <v>8</v>
      </c>
      <c r="B15" s="61"/>
      <c r="C15" s="44" t="s">
        <v>158</v>
      </c>
      <c r="D15" s="43" t="s">
        <v>44</v>
      </c>
      <c r="E15" s="43" t="s">
        <v>167</v>
      </c>
      <c r="F15" s="26">
        <v>134988</v>
      </c>
      <c r="G15" s="43" t="s">
        <v>192</v>
      </c>
      <c r="H15" s="45" t="s">
        <v>169</v>
      </c>
      <c r="I15" s="43">
        <v>305944103</v>
      </c>
      <c r="J15" s="26">
        <v>1</v>
      </c>
    </row>
    <row r="16" spans="1:10" ht="29.25" customHeight="1" x14ac:dyDescent="0.3">
      <c r="A16" s="43">
        <f t="shared" si="0"/>
        <v>9</v>
      </c>
      <c r="B16" s="61"/>
      <c r="C16" s="44" t="s">
        <v>163</v>
      </c>
      <c r="D16" s="43" t="s">
        <v>44</v>
      </c>
      <c r="E16" s="43" t="s">
        <v>167</v>
      </c>
      <c r="F16" s="26">
        <v>600000</v>
      </c>
      <c r="G16" s="43" t="s">
        <v>191</v>
      </c>
      <c r="H16" s="45" t="s">
        <v>48</v>
      </c>
      <c r="I16" s="43">
        <v>306089114</v>
      </c>
      <c r="J16" s="26">
        <v>200</v>
      </c>
    </row>
    <row r="17" spans="1:10" ht="37.5" x14ac:dyDescent="0.3">
      <c r="A17" s="43">
        <f t="shared" si="0"/>
        <v>10</v>
      </c>
      <c r="B17" s="61"/>
      <c r="C17" s="44" t="s">
        <v>164</v>
      </c>
      <c r="D17" s="43" t="s">
        <v>44</v>
      </c>
      <c r="E17" s="43" t="s">
        <v>167</v>
      </c>
      <c r="F17" s="26">
        <v>1520000</v>
      </c>
      <c r="G17" s="43" t="s">
        <v>190</v>
      </c>
      <c r="H17" s="45" t="s">
        <v>48</v>
      </c>
      <c r="I17" s="43">
        <v>306089114</v>
      </c>
      <c r="J17" s="26">
        <v>400</v>
      </c>
    </row>
    <row r="18" spans="1:10" ht="56.25" x14ac:dyDescent="0.3">
      <c r="A18" s="43">
        <f t="shared" si="0"/>
        <v>11</v>
      </c>
      <c r="B18" s="61"/>
      <c r="C18" s="44" t="s">
        <v>165</v>
      </c>
      <c r="D18" s="43" t="s">
        <v>44</v>
      </c>
      <c r="E18" s="43" t="s">
        <v>167</v>
      </c>
      <c r="F18" s="26">
        <v>157600</v>
      </c>
      <c r="G18" s="43" t="s">
        <v>189</v>
      </c>
      <c r="H18" s="45" t="s">
        <v>172</v>
      </c>
      <c r="I18" s="43">
        <v>306982910</v>
      </c>
      <c r="J18" s="26">
        <v>200</v>
      </c>
    </row>
    <row r="19" spans="1:10" ht="37.5" x14ac:dyDescent="0.3">
      <c r="A19" s="43">
        <f t="shared" si="0"/>
        <v>12</v>
      </c>
      <c r="B19" s="61"/>
      <c r="C19" s="44" t="s">
        <v>166</v>
      </c>
      <c r="D19" s="43" t="s">
        <v>44</v>
      </c>
      <c r="E19" s="43" t="s">
        <v>167</v>
      </c>
      <c r="F19" s="26">
        <v>135400</v>
      </c>
      <c r="G19" s="43" t="s">
        <v>188</v>
      </c>
      <c r="H19" s="45" t="s">
        <v>172</v>
      </c>
      <c r="I19" s="43">
        <v>306982910</v>
      </c>
      <c r="J19" s="26">
        <v>200</v>
      </c>
    </row>
    <row r="20" spans="1:10" ht="23.25" customHeight="1" x14ac:dyDescent="0.3">
      <c r="A20" s="9"/>
      <c r="B20" s="61"/>
      <c r="C20" s="9" t="s">
        <v>47</v>
      </c>
      <c r="D20" s="9" t="s">
        <v>43</v>
      </c>
      <c r="E20" s="9" t="s">
        <v>35</v>
      </c>
      <c r="F20" s="27">
        <f>SUM(F8:F19)</f>
        <v>8947778</v>
      </c>
      <c r="G20" s="9" t="s">
        <v>35</v>
      </c>
      <c r="H20" s="9" t="s">
        <v>35</v>
      </c>
      <c r="I20" s="9" t="s">
        <v>35</v>
      </c>
      <c r="J20" s="9" t="s">
        <v>47</v>
      </c>
    </row>
    <row r="21" spans="1:10" ht="39.75" customHeight="1" x14ac:dyDescent="0.3">
      <c r="A21" s="18">
        <v>1</v>
      </c>
      <c r="B21" s="61"/>
      <c r="C21" s="44" t="s">
        <v>173</v>
      </c>
      <c r="D21" s="18" t="s">
        <v>42</v>
      </c>
      <c r="E21" s="43" t="s">
        <v>167</v>
      </c>
      <c r="F21" s="23">
        <v>1999950</v>
      </c>
      <c r="G21" s="18" t="s">
        <v>187</v>
      </c>
      <c r="H21" s="45" t="s">
        <v>46</v>
      </c>
      <c r="I21" s="18">
        <v>304815209</v>
      </c>
      <c r="J21" s="26">
        <v>50</v>
      </c>
    </row>
    <row r="22" spans="1:10" ht="57" customHeight="1" x14ac:dyDescent="0.3">
      <c r="A22" s="18">
        <v>2</v>
      </c>
      <c r="B22" s="61"/>
      <c r="C22" s="44" t="s">
        <v>174</v>
      </c>
      <c r="D22" s="18" t="s">
        <v>42</v>
      </c>
      <c r="E22" s="43" t="s">
        <v>167</v>
      </c>
      <c r="F22" s="23">
        <v>644400</v>
      </c>
      <c r="G22" s="46" t="s">
        <v>186</v>
      </c>
      <c r="H22" s="45" t="s">
        <v>172</v>
      </c>
      <c r="I22" s="43">
        <v>306982910</v>
      </c>
      <c r="J22" s="26">
        <v>200</v>
      </c>
    </row>
    <row r="23" spans="1:10" ht="39.75" customHeight="1" x14ac:dyDescent="0.3">
      <c r="A23" s="18">
        <v>3</v>
      </c>
      <c r="B23" s="61"/>
      <c r="C23" s="44" t="s">
        <v>175</v>
      </c>
      <c r="D23" s="18" t="s">
        <v>42</v>
      </c>
      <c r="E23" s="43" t="s">
        <v>167</v>
      </c>
      <c r="F23" s="23">
        <v>399950</v>
      </c>
      <c r="G23" s="18" t="s">
        <v>185</v>
      </c>
      <c r="H23" s="45" t="s">
        <v>179</v>
      </c>
      <c r="I23" s="43">
        <v>305944103</v>
      </c>
      <c r="J23" s="26">
        <v>50</v>
      </c>
    </row>
    <row r="24" spans="1:10" ht="39.75" customHeight="1" x14ac:dyDescent="0.3">
      <c r="A24" s="18">
        <v>4</v>
      </c>
      <c r="B24" s="61"/>
      <c r="C24" s="44" t="s">
        <v>176</v>
      </c>
      <c r="D24" s="18" t="s">
        <v>42</v>
      </c>
      <c r="E24" s="43" t="s">
        <v>167</v>
      </c>
      <c r="F24" s="23">
        <v>990000</v>
      </c>
      <c r="G24" s="18" t="s">
        <v>184</v>
      </c>
      <c r="H24" s="45" t="s">
        <v>48</v>
      </c>
      <c r="I24" s="43">
        <v>306089114</v>
      </c>
      <c r="J24" s="26">
        <v>20</v>
      </c>
    </row>
    <row r="25" spans="1:10" ht="39.75" customHeight="1" x14ac:dyDescent="0.3">
      <c r="A25" s="18">
        <v>5</v>
      </c>
      <c r="B25" s="61"/>
      <c r="C25" s="44" t="s">
        <v>177</v>
      </c>
      <c r="D25" s="18" t="s">
        <v>42</v>
      </c>
      <c r="E25" s="43" t="s">
        <v>167</v>
      </c>
      <c r="F25" s="23">
        <v>1249000</v>
      </c>
      <c r="G25" s="43" t="s">
        <v>182</v>
      </c>
      <c r="H25" s="45" t="s">
        <v>46</v>
      </c>
      <c r="I25" s="43">
        <v>304815209</v>
      </c>
      <c r="J25" s="26">
        <v>1</v>
      </c>
    </row>
    <row r="26" spans="1:10" ht="39.75" customHeight="1" x14ac:dyDescent="0.3">
      <c r="A26" s="18">
        <v>6</v>
      </c>
      <c r="B26" s="61"/>
      <c r="C26" s="44" t="s">
        <v>178</v>
      </c>
      <c r="D26" s="18" t="s">
        <v>42</v>
      </c>
      <c r="E26" s="43" t="s">
        <v>167</v>
      </c>
      <c r="F26" s="23">
        <v>65000</v>
      </c>
      <c r="G26" s="43" t="s">
        <v>183</v>
      </c>
      <c r="H26" s="45" t="s">
        <v>169</v>
      </c>
      <c r="I26" s="43">
        <v>305944103</v>
      </c>
      <c r="J26" s="26">
        <v>1</v>
      </c>
    </row>
    <row r="27" spans="1:10" ht="47.25" customHeight="1" x14ac:dyDescent="0.3">
      <c r="A27" s="9"/>
      <c r="B27" s="61"/>
      <c r="C27" s="17" t="s">
        <v>35</v>
      </c>
      <c r="D27" s="9" t="s">
        <v>43</v>
      </c>
      <c r="E27" s="9" t="s">
        <v>35</v>
      </c>
      <c r="F27" s="27">
        <f>SUM(F21:F26)</f>
        <v>5348300</v>
      </c>
      <c r="G27" s="9" t="s">
        <v>35</v>
      </c>
      <c r="H27" s="9" t="s">
        <v>35</v>
      </c>
      <c r="I27" s="9" t="s">
        <v>35</v>
      </c>
      <c r="J27" s="9" t="s">
        <v>35</v>
      </c>
    </row>
    <row r="28" spans="1:10" ht="23.25" customHeight="1" x14ac:dyDescent="0.3">
      <c r="A28" s="9"/>
      <c r="B28" s="62"/>
      <c r="C28" s="9" t="s">
        <v>35</v>
      </c>
      <c r="D28" s="9" t="s">
        <v>34</v>
      </c>
      <c r="E28" s="9" t="s">
        <v>35</v>
      </c>
      <c r="F28" s="27">
        <f>+F20+F27</f>
        <v>14296078</v>
      </c>
      <c r="G28" s="9" t="s">
        <v>35</v>
      </c>
      <c r="H28" s="9" t="s">
        <v>35</v>
      </c>
      <c r="I28" s="9" t="s">
        <v>35</v>
      </c>
      <c r="J28" s="9" t="s">
        <v>35</v>
      </c>
    </row>
    <row r="29" spans="1:10" ht="40.5" customHeight="1" x14ac:dyDescent="0.3">
      <c r="A29" s="43">
        <v>1</v>
      </c>
      <c r="B29" s="60" t="s">
        <v>200</v>
      </c>
      <c r="C29" s="44" t="s">
        <v>201</v>
      </c>
      <c r="D29" s="43" t="s">
        <v>44</v>
      </c>
      <c r="E29" s="43" t="s">
        <v>167</v>
      </c>
      <c r="F29" s="26">
        <v>6000678</v>
      </c>
      <c r="G29" s="43" t="s">
        <v>208</v>
      </c>
      <c r="H29" s="50" t="s">
        <v>202</v>
      </c>
      <c r="I29" s="43">
        <v>201228247</v>
      </c>
      <c r="J29" s="26">
        <v>82</v>
      </c>
    </row>
    <row r="30" spans="1:10" x14ac:dyDescent="0.3">
      <c r="A30" s="47"/>
      <c r="B30" s="61"/>
      <c r="C30" s="47" t="s">
        <v>47</v>
      </c>
      <c r="D30" s="47" t="s">
        <v>43</v>
      </c>
      <c r="E30" s="47" t="s">
        <v>35</v>
      </c>
      <c r="F30" s="27">
        <f>SUM(F29:F29)</f>
        <v>6000678</v>
      </c>
      <c r="G30" s="47" t="s">
        <v>35</v>
      </c>
      <c r="H30" s="47" t="s">
        <v>35</v>
      </c>
      <c r="I30" s="47" t="s">
        <v>35</v>
      </c>
      <c r="J30" s="47" t="s">
        <v>47</v>
      </c>
    </row>
    <row r="31" spans="1:10" ht="37.5" x14ac:dyDescent="0.3">
      <c r="A31" s="43">
        <v>1</v>
      </c>
      <c r="B31" s="61"/>
      <c r="C31" s="44" t="s">
        <v>203</v>
      </c>
      <c r="D31" s="43" t="s">
        <v>42</v>
      </c>
      <c r="E31" s="43" t="s">
        <v>167</v>
      </c>
      <c r="F31" s="23">
        <v>2388885</v>
      </c>
      <c r="G31" s="43" t="s">
        <v>207</v>
      </c>
      <c r="H31" s="50" t="s">
        <v>204</v>
      </c>
      <c r="I31" s="43">
        <v>309405896</v>
      </c>
      <c r="J31" s="26">
        <v>5</v>
      </c>
    </row>
    <row r="32" spans="1:10" ht="75" x14ac:dyDescent="0.3">
      <c r="A32" s="43">
        <v>2</v>
      </c>
      <c r="B32" s="61"/>
      <c r="C32" s="44" t="s">
        <v>205</v>
      </c>
      <c r="D32" s="43" t="s">
        <v>42</v>
      </c>
      <c r="E32" s="43" t="s">
        <v>167</v>
      </c>
      <c r="F32" s="23">
        <v>44000000</v>
      </c>
      <c r="G32" s="43" t="s">
        <v>210</v>
      </c>
      <c r="H32" s="50" t="s">
        <v>206</v>
      </c>
      <c r="I32" s="46" t="s">
        <v>209</v>
      </c>
      <c r="J32" s="26">
        <v>50</v>
      </c>
    </row>
    <row r="33" spans="1:10" x14ac:dyDescent="0.3">
      <c r="A33" s="47"/>
      <c r="B33" s="61"/>
      <c r="C33" s="48" t="s">
        <v>35</v>
      </c>
      <c r="D33" s="47" t="s">
        <v>43</v>
      </c>
      <c r="E33" s="47" t="s">
        <v>35</v>
      </c>
      <c r="F33" s="27">
        <f>SUM(F31:F32)</f>
        <v>46388885</v>
      </c>
      <c r="G33" s="47" t="s">
        <v>35</v>
      </c>
      <c r="H33" s="47" t="s">
        <v>35</v>
      </c>
      <c r="I33" s="47" t="s">
        <v>35</v>
      </c>
      <c r="J33" s="47" t="s">
        <v>35</v>
      </c>
    </row>
    <row r="34" spans="1:10" x14ac:dyDescent="0.3">
      <c r="A34" s="47"/>
      <c r="B34" s="62"/>
      <c r="C34" s="47" t="s">
        <v>35</v>
      </c>
      <c r="D34" s="47" t="s">
        <v>34</v>
      </c>
      <c r="E34" s="47" t="s">
        <v>35</v>
      </c>
      <c r="F34" s="27">
        <f>+F30+F33</f>
        <v>52389563</v>
      </c>
      <c r="G34" s="47" t="s">
        <v>35</v>
      </c>
      <c r="H34" s="47" t="s">
        <v>35</v>
      </c>
      <c r="I34" s="47" t="s">
        <v>35</v>
      </c>
      <c r="J34" s="47" t="s">
        <v>35</v>
      </c>
    </row>
    <row r="35" spans="1:10" ht="57.75" customHeight="1" x14ac:dyDescent="0.3">
      <c r="A35" s="43">
        <v>1</v>
      </c>
      <c r="B35" s="60" t="s">
        <v>214</v>
      </c>
      <c r="C35" s="44" t="s">
        <v>221</v>
      </c>
      <c r="D35" s="43" t="s">
        <v>44</v>
      </c>
      <c r="E35" s="43" t="s">
        <v>167</v>
      </c>
      <c r="F35" s="26">
        <v>1480000</v>
      </c>
      <c r="G35" s="46" t="s">
        <v>261</v>
      </c>
      <c r="H35" s="45" t="s">
        <v>230</v>
      </c>
      <c r="I35" s="43">
        <v>306663627</v>
      </c>
      <c r="J35" s="43">
        <v>200</v>
      </c>
    </row>
    <row r="36" spans="1:10" x14ac:dyDescent="0.3">
      <c r="A36" s="43">
        <f>+A35+1</f>
        <v>2</v>
      </c>
      <c r="B36" s="61"/>
      <c r="C36" s="44" t="s">
        <v>221</v>
      </c>
      <c r="D36" s="43" t="s">
        <v>44</v>
      </c>
      <c r="E36" s="43" t="s">
        <v>167</v>
      </c>
      <c r="F36" s="26">
        <v>488750</v>
      </c>
      <c r="G36" s="46" t="s">
        <v>265</v>
      </c>
      <c r="H36" s="45" t="s">
        <v>231</v>
      </c>
      <c r="I36" s="46" t="s">
        <v>264</v>
      </c>
      <c r="J36" s="43">
        <v>50</v>
      </c>
    </row>
    <row r="37" spans="1:10" ht="37.5" x14ac:dyDescent="0.3">
      <c r="A37" s="43">
        <f t="shared" ref="A37:A52" si="1">+A36+1</f>
        <v>3</v>
      </c>
      <c r="B37" s="61"/>
      <c r="C37" s="44" t="s">
        <v>222</v>
      </c>
      <c r="D37" s="43" t="s">
        <v>44</v>
      </c>
      <c r="E37" s="43" t="s">
        <v>167</v>
      </c>
      <c r="F37" s="26">
        <v>400000</v>
      </c>
      <c r="G37" s="46" t="s">
        <v>262</v>
      </c>
      <c r="H37" s="45" t="s">
        <v>232</v>
      </c>
      <c r="I37" s="46" t="s">
        <v>263</v>
      </c>
      <c r="J37" s="43">
        <v>40</v>
      </c>
    </row>
    <row r="38" spans="1:10" ht="37.5" x14ac:dyDescent="0.3">
      <c r="A38" s="43">
        <f t="shared" si="1"/>
        <v>4</v>
      </c>
      <c r="B38" s="61"/>
      <c r="C38" s="44" t="s">
        <v>223</v>
      </c>
      <c r="D38" s="43" t="s">
        <v>44</v>
      </c>
      <c r="E38" s="43" t="s">
        <v>167</v>
      </c>
      <c r="F38" s="26">
        <v>800000</v>
      </c>
      <c r="G38" s="46" t="s">
        <v>266</v>
      </c>
      <c r="H38" s="45" t="s">
        <v>232</v>
      </c>
      <c r="I38" s="46" t="s">
        <v>263</v>
      </c>
      <c r="J38" s="43">
        <v>10</v>
      </c>
    </row>
    <row r="39" spans="1:10" ht="37.5" x14ac:dyDescent="0.3">
      <c r="A39" s="43">
        <f t="shared" si="1"/>
        <v>5</v>
      </c>
      <c r="B39" s="61"/>
      <c r="C39" s="44" t="s">
        <v>223</v>
      </c>
      <c r="D39" s="43" t="s">
        <v>44</v>
      </c>
      <c r="E39" s="43" t="s">
        <v>167</v>
      </c>
      <c r="F39" s="26">
        <v>800000</v>
      </c>
      <c r="G39" s="46" t="s">
        <v>267</v>
      </c>
      <c r="H39" s="45" t="s">
        <v>232</v>
      </c>
      <c r="I39" s="46" t="s">
        <v>263</v>
      </c>
      <c r="J39" s="43">
        <v>10</v>
      </c>
    </row>
    <row r="40" spans="1:10" ht="37.5" x14ac:dyDescent="0.3">
      <c r="A40" s="43">
        <f t="shared" si="1"/>
        <v>6</v>
      </c>
      <c r="B40" s="61"/>
      <c r="C40" s="44" t="s">
        <v>223</v>
      </c>
      <c r="D40" s="43" t="s">
        <v>44</v>
      </c>
      <c r="E40" s="43" t="s">
        <v>167</v>
      </c>
      <c r="F40" s="26">
        <v>400000</v>
      </c>
      <c r="G40" s="46" t="s">
        <v>268</v>
      </c>
      <c r="H40" s="45" t="s">
        <v>232</v>
      </c>
      <c r="I40" s="46" t="s">
        <v>263</v>
      </c>
      <c r="J40" s="43">
        <v>5</v>
      </c>
    </row>
    <row r="41" spans="1:10" ht="29.25" customHeight="1" x14ac:dyDescent="0.3">
      <c r="A41" s="43">
        <f t="shared" si="1"/>
        <v>7</v>
      </c>
      <c r="B41" s="61"/>
      <c r="C41" s="44" t="s">
        <v>223</v>
      </c>
      <c r="D41" s="43" t="s">
        <v>44</v>
      </c>
      <c r="E41" s="43" t="s">
        <v>167</v>
      </c>
      <c r="F41" s="26">
        <v>1280000</v>
      </c>
      <c r="G41" s="46" t="s">
        <v>269</v>
      </c>
      <c r="H41" s="45" t="s">
        <v>232</v>
      </c>
      <c r="I41" s="46" t="s">
        <v>263</v>
      </c>
      <c r="J41" s="43">
        <v>10</v>
      </c>
    </row>
    <row r="42" spans="1:10" ht="56.25" x14ac:dyDescent="0.3">
      <c r="A42" s="43">
        <f t="shared" si="1"/>
        <v>8</v>
      </c>
      <c r="B42" s="61"/>
      <c r="C42" s="44" t="s">
        <v>224</v>
      </c>
      <c r="D42" s="43" t="s">
        <v>44</v>
      </c>
      <c r="E42" s="43" t="s">
        <v>167</v>
      </c>
      <c r="F42" s="26">
        <v>1164000</v>
      </c>
      <c r="G42" s="46" t="s">
        <v>270</v>
      </c>
      <c r="H42" s="45" t="s">
        <v>233</v>
      </c>
      <c r="I42" s="46" t="s">
        <v>271</v>
      </c>
      <c r="J42" s="43">
        <v>12</v>
      </c>
    </row>
    <row r="43" spans="1:10" ht="29.25" customHeight="1" x14ac:dyDescent="0.3">
      <c r="A43" s="43">
        <f t="shared" si="1"/>
        <v>9</v>
      </c>
      <c r="B43" s="61"/>
      <c r="C43" s="44" t="s">
        <v>225</v>
      </c>
      <c r="D43" s="43" t="s">
        <v>44</v>
      </c>
      <c r="E43" s="43" t="s">
        <v>167</v>
      </c>
      <c r="F43" s="26">
        <v>180000</v>
      </c>
      <c r="G43" s="46" t="s">
        <v>273</v>
      </c>
      <c r="H43" s="45" t="s">
        <v>234</v>
      </c>
      <c r="I43" s="46" t="s">
        <v>272</v>
      </c>
      <c r="J43" s="43">
        <v>10</v>
      </c>
    </row>
    <row r="44" spans="1:10" ht="37.5" x14ac:dyDescent="0.3">
      <c r="A44" s="43">
        <f t="shared" si="1"/>
        <v>10</v>
      </c>
      <c r="B44" s="61"/>
      <c r="C44" s="44" t="s">
        <v>226</v>
      </c>
      <c r="D44" s="43" t="s">
        <v>44</v>
      </c>
      <c r="E44" s="43" t="s">
        <v>167</v>
      </c>
      <c r="F44" s="26">
        <v>4280000</v>
      </c>
      <c r="G44" s="46" t="s">
        <v>275</v>
      </c>
      <c r="H44" s="45" t="s">
        <v>235</v>
      </c>
      <c r="I44" s="46" t="s">
        <v>274</v>
      </c>
      <c r="J44" s="43">
        <v>2</v>
      </c>
    </row>
    <row r="45" spans="1:10" ht="56.25" x14ac:dyDescent="0.3">
      <c r="A45" s="43">
        <f t="shared" si="1"/>
        <v>11</v>
      </c>
      <c r="B45" s="61"/>
      <c r="C45" s="44" t="s">
        <v>227</v>
      </c>
      <c r="D45" s="43" t="s">
        <v>44</v>
      </c>
      <c r="E45" s="43" t="s">
        <v>167</v>
      </c>
      <c r="F45" s="26">
        <v>5388850</v>
      </c>
      <c r="G45" s="46" t="s">
        <v>277</v>
      </c>
      <c r="H45" s="45" t="s">
        <v>236</v>
      </c>
      <c r="I45" s="46" t="s">
        <v>276</v>
      </c>
      <c r="J45" s="43">
        <v>50</v>
      </c>
    </row>
    <row r="46" spans="1:10" ht="56.25" x14ac:dyDescent="0.3">
      <c r="A46" s="43">
        <f t="shared" si="1"/>
        <v>12</v>
      </c>
      <c r="B46" s="61"/>
      <c r="C46" s="44" t="s">
        <v>227</v>
      </c>
      <c r="D46" s="43" t="s">
        <v>44</v>
      </c>
      <c r="E46" s="43" t="s">
        <v>167</v>
      </c>
      <c r="F46" s="26">
        <v>7276500</v>
      </c>
      <c r="G46" s="46" t="s">
        <v>279</v>
      </c>
      <c r="H46" s="45" t="s">
        <v>237</v>
      </c>
      <c r="I46" s="46" t="s">
        <v>278</v>
      </c>
      <c r="J46" s="43">
        <v>147</v>
      </c>
    </row>
    <row r="47" spans="1:10" x14ac:dyDescent="0.3">
      <c r="A47" s="43">
        <f t="shared" si="1"/>
        <v>13</v>
      </c>
      <c r="B47" s="61"/>
      <c r="C47" s="44" t="s">
        <v>174</v>
      </c>
      <c r="D47" s="43" t="s">
        <v>44</v>
      </c>
      <c r="E47" s="43" t="s">
        <v>167</v>
      </c>
      <c r="F47" s="26">
        <v>350000</v>
      </c>
      <c r="G47" s="46" t="s">
        <v>281</v>
      </c>
      <c r="H47" s="44" t="s">
        <v>238</v>
      </c>
      <c r="I47" s="46" t="s">
        <v>280</v>
      </c>
      <c r="J47" s="43">
        <v>50</v>
      </c>
    </row>
    <row r="48" spans="1:10" x14ac:dyDescent="0.3">
      <c r="A48" s="43">
        <f t="shared" si="1"/>
        <v>14</v>
      </c>
      <c r="B48" s="61"/>
      <c r="C48" s="44" t="s">
        <v>228</v>
      </c>
      <c r="D48" s="43" t="s">
        <v>44</v>
      </c>
      <c r="E48" s="43" t="s">
        <v>167</v>
      </c>
      <c r="F48" s="26">
        <v>173880</v>
      </c>
      <c r="G48" s="46" t="s">
        <v>283</v>
      </c>
      <c r="H48" s="45" t="s">
        <v>239</v>
      </c>
      <c r="I48" s="46" t="s">
        <v>282</v>
      </c>
      <c r="J48" s="43">
        <v>40</v>
      </c>
    </row>
    <row r="49" spans="1:10" x14ac:dyDescent="0.3">
      <c r="A49" s="43">
        <f t="shared" si="1"/>
        <v>15</v>
      </c>
      <c r="B49" s="61"/>
      <c r="C49" s="44" t="s">
        <v>175</v>
      </c>
      <c r="D49" s="43" t="s">
        <v>44</v>
      </c>
      <c r="E49" s="43" t="s">
        <v>167</v>
      </c>
      <c r="F49" s="26">
        <v>377760</v>
      </c>
      <c r="G49" s="46" t="s">
        <v>285</v>
      </c>
      <c r="H49" s="45" t="s">
        <v>240</v>
      </c>
      <c r="I49" s="46" t="s">
        <v>284</v>
      </c>
      <c r="J49" s="43">
        <v>20</v>
      </c>
    </row>
    <row r="50" spans="1:10" ht="37.5" x14ac:dyDescent="0.3">
      <c r="A50" s="43">
        <f t="shared" si="1"/>
        <v>16</v>
      </c>
      <c r="B50" s="61"/>
      <c r="C50" s="44" t="s">
        <v>229</v>
      </c>
      <c r="D50" s="43" t="s">
        <v>44</v>
      </c>
      <c r="E50" s="43" t="s">
        <v>167</v>
      </c>
      <c r="F50" s="26">
        <v>247200</v>
      </c>
      <c r="G50" s="46" t="s">
        <v>287</v>
      </c>
      <c r="H50" s="45" t="s">
        <v>241</v>
      </c>
      <c r="I50" s="46" t="s">
        <v>286</v>
      </c>
      <c r="J50" s="43">
        <v>24</v>
      </c>
    </row>
    <row r="51" spans="1:10" ht="37.5" x14ac:dyDescent="0.3">
      <c r="A51" s="43">
        <f t="shared" si="1"/>
        <v>17</v>
      </c>
      <c r="B51" s="61"/>
      <c r="C51" s="44" t="s">
        <v>229</v>
      </c>
      <c r="D51" s="43" t="s">
        <v>44</v>
      </c>
      <c r="E51" s="43" t="s">
        <v>167</v>
      </c>
      <c r="F51" s="26">
        <v>494400</v>
      </c>
      <c r="G51" s="46" t="s">
        <v>288</v>
      </c>
      <c r="H51" s="45" t="s">
        <v>241</v>
      </c>
      <c r="I51" s="46" t="s">
        <v>286</v>
      </c>
      <c r="J51" s="43">
        <v>48</v>
      </c>
    </row>
    <row r="52" spans="1:10" ht="37.5" x14ac:dyDescent="0.3">
      <c r="A52" s="43">
        <f t="shared" si="1"/>
        <v>18</v>
      </c>
      <c r="B52" s="61"/>
      <c r="C52" s="44" t="s">
        <v>229</v>
      </c>
      <c r="D52" s="43" t="s">
        <v>44</v>
      </c>
      <c r="E52" s="43" t="s">
        <v>167</v>
      </c>
      <c r="F52" s="26">
        <v>247200</v>
      </c>
      <c r="G52" s="46" t="s">
        <v>289</v>
      </c>
      <c r="H52" s="45" t="s">
        <v>241</v>
      </c>
      <c r="I52" s="46" t="s">
        <v>286</v>
      </c>
      <c r="J52" s="43">
        <v>24</v>
      </c>
    </row>
    <row r="53" spans="1:10" ht="23.25" customHeight="1" x14ac:dyDescent="0.3">
      <c r="A53" s="51"/>
      <c r="B53" s="61"/>
      <c r="C53" s="51" t="s">
        <v>47</v>
      </c>
      <c r="D53" s="51" t="s">
        <v>43</v>
      </c>
      <c r="E53" s="51" t="s">
        <v>35</v>
      </c>
      <c r="F53" s="27">
        <f>SUM(F35:F52)</f>
        <v>25828540</v>
      </c>
      <c r="G53" s="43" t="s">
        <v>35</v>
      </c>
      <c r="H53" s="51" t="s">
        <v>35</v>
      </c>
      <c r="I53" s="46" t="s">
        <v>35</v>
      </c>
      <c r="J53" s="51" t="s">
        <v>47</v>
      </c>
    </row>
    <row r="54" spans="1:10" ht="39.75" customHeight="1" x14ac:dyDescent="0.3">
      <c r="A54" s="43">
        <v>1</v>
      </c>
      <c r="B54" s="61"/>
      <c r="C54" s="44" t="s">
        <v>242</v>
      </c>
      <c r="D54" s="43" t="s">
        <v>42</v>
      </c>
      <c r="E54" s="43" t="s">
        <v>167</v>
      </c>
      <c r="F54" s="23">
        <v>4199200</v>
      </c>
      <c r="G54" s="46" t="s">
        <v>291</v>
      </c>
      <c r="H54" s="50" t="s">
        <v>251</v>
      </c>
      <c r="I54" s="46" t="s">
        <v>290</v>
      </c>
      <c r="J54" s="43">
        <v>4</v>
      </c>
    </row>
    <row r="55" spans="1:10" ht="39.75" customHeight="1" x14ac:dyDescent="0.3">
      <c r="A55" s="43">
        <f>+A54+1</f>
        <v>2</v>
      </c>
      <c r="B55" s="61"/>
      <c r="C55" s="44" t="s">
        <v>243</v>
      </c>
      <c r="D55" s="43" t="s">
        <v>42</v>
      </c>
      <c r="E55" s="43" t="s">
        <v>167</v>
      </c>
      <c r="F55" s="23">
        <v>6612500</v>
      </c>
      <c r="G55" s="46" t="s">
        <v>293</v>
      </c>
      <c r="H55" s="44" t="s">
        <v>253</v>
      </c>
      <c r="I55" s="46" t="s">
        <v>292</v>
      </c>
      <c r="J55" s="43">
        <v>10</v>
      </c>
    </row>
    <row r="56" spans="1:10" ht="39.75" customHeight="1" x14ac:dyDescent="0.3">
      <c r="A56" s="43">
        <f t="shared" ref="A56:A69" si="2">+A55+1</f>
        <v>3</v>
      </c>
      <c r="B56" s="61"/>
      <c r="C56" s="44" t="s">
        <v>175</v>
      </c>
      <c r="D56" s="43" t="s">
        <v>42</v>
      </c>
      <c r="E56" s="43" t="s">
        <v>167</v>
      </c>
      <c r="F56" s="23">
        <v>1640000</v>
      </c>
      <c r="G56" s="46" t="s">
        <v>294</v>
      </c>
      <c r="H56" s="50" t="s">
        <v>254</v>
      </c>
      <c r="I56" s="46" t="s">
        <v>295</v>
      </c>
      <c r="J56" s="43">
        <v>4</v>
      </c>
    </row>
    <row r="57" spans="1:10" ht="39.75" customHeight="1" x14ac:dyDescent="0.3">
      <c r="A57" s="43">
        <f t="shared" si="2"/>
        <v>4</v>
      </c>
      <c r="B57" s="61"/>
      <c r="C57" s="44" t="s">
        <v>243</v>
      </c>
      <c r="D57" s="43" t="s">
        <v>42</v>
      </c>
      <c r="E57" s="43" t="s">
        <v>167</v>
      </c>
      <c r="F57" s="23">
        <v>99000</v>
      </c>
      <c r="G57" s="46" t="s">
        <v>296</v>
      </c>
      <c r="H57" s="50" t="s">
        <v>254</v>
      </c>
      <c r="I57" s="46" t="s">
        <v>295</v>
      </c>
      <c r="J57" s="43">
        <v>100</v>
      </c>
    </row>
    <row r="58" spans="1:10" ht="39.75" customHeight="1" x14ac:dyDescent="0.3">
      <c r="A58" s="43">
        <f t="shared" si="2"/>
        <v>5</v>
      </c>
      <c r="B58" s="61"/>
      <c r="C58" s="44" t="s">
        <v>244</v>
      </c>
      <c r="D58" s="43" t="s">
        <v>42</v>
      </c>
      <c r="E58" s="43" t="s">
        <v>167</v>
      </c>
      <c r="F58" s="23">
        <v>2100000</v>
      </c>
      <c r="G58" s="46" t="s">
        <v>298</v>
      </c>
      <c r="H58" s="50" t="s">
        <v>255</v>
      </c>
      <c r="I58" s="46" t="s">
        <v>297</v>
      </c>
      <c r="J58" s="43">
        <v>10</v>
      </c>
    </row>
    <row r="59" spans="1:10" ht="39.75" customHeight="1" x14ac:dyDescent="0.3">
      <c r="A59" s="43">
        <f t="shared" si="2"/>
        <v>6</v>
      </c>
      <c r="B59" s="61"/>
      <c r="C59" s="44" t="s">
        <v>245</v>
      </c>
      <c r="D59" s="43" t="s">
        <v>42</v>
      </c>
      <c r="E59" s="43" t="s">
        <v>167</v>
      </c>
      <c r="F59" s="23">
        <v>5280000</v>
      </c>
      <c r="G59" s="46" t="s">
        <v>300</v>
      </c>
      <c r="H59" s="50" t="s">
        <v>256</v>
      </c>
      <c r="I59" s="46" t="s">
        <v>299</v>
      </c>
      <c r="J59" s="43">
        <v>33</v>
      </c>
    </row>
    <row r="60" spans="1:10" ht="39.75" customHeight="1" x14ac:dyDescent="0.3">
      <c r="A60" s="43">
        <f t="shared" si="2"/>
        <v>7</v>
      </c>
      <c r="B60" s="61"/>
      <c r="C60" s="44" t="s">
        <v>246</v>
      </c>
      <c r="D60" s="43" t="s">
        <v>42</v>
      </c>
      <c r="E60" s="43" t="s">
        <v>167</v>
      </c>
      <c r="F60" s="23">
        <v>75000</v>
      </c>
      <c r="G60" s="46" t="s">
        <v>301</v>
      </c>
      <c r="H60" s="50" t="s">
        <v>252</v>
      </c>
      <c r="I60" s="46" t="s">
        <v>295</v>
      </c>
      <c r="J60" s="43">
        <v>100</v>
      </c>
    </row>
    <row r="61" spans="1:10" ht="63.75" customHeight="1" x14ac:dyDescent="0.3">
      <c r="A61" s="43">
        <f t="shared" si="2"/>
        <v>8</v>
      </c>
      <c r="B61" s="61"/>
      <c r="C61" s="44" t="s">
        <v>247</v>
      </c>
      <c r="D61" s="43" t="s">
        <v>42</v>
      </c>
      <c r="E61" s="43" t="s">
        <v>167</v>
      </c>
      <c r="F61" s="23">
        <v>5250000</v>
      </c>
      <c r="G61" s="46" t="s">
        <v>302</v>
      </c>
      <c r="H61" s="50" t="s">
        <v>257</v>
      </c>
      <c r="I61" s="46" t="s">
        <v>278</v>
      </c>
      <c r="J61" s="43">
        <v>500</v>
      </c>
    </row>
    <row r="62" spans="1:10" ht="39.75" customHeight="1" x14ac:dyDescent="0.3">
      <c r="A62" s="43">
        <f t="shared" si="2"/>
        <v>9</v>
      </c>
      <c r="B62" s="61"/>
      <c r="C62" s="44" t="s">
        <v>248</v>
      </c>
      <c r="D62" s="43" t="s">
        <v>42</v>
      </c>
      <c r="E62" s="43" t="s">
        <v>167</v>
      </c>
      <c r="F62" s="23">
        <v>360000</v>
      </c>
      <c r="G62" s="46" t="s">
        <v>303</v>
      </c>
      <c r="H62" s="50" t="s">
        <v>252</v>
      </c>
      <c r="I62" s="46" t="s">
        <v>295</v>
      </c>
      <c r="J62" s="43">
        <v>2</v>
      </c>
    </row>
    <row r="63" spans="1:10" ht="39.75" customHeight="1" x14ac:dyDescent="0.3">
      <c r="A63" s="43">
        <f t="shared" si="2"/>
        <v>10</v>
      </c>
      <c r="B63" s="61"/>
      <c r="C63" s="44" t="s">
        <v>249</v>
      </c>
      <c r="D63" s="43" t="s">
        <v>42</v>
      </c>
      <c r="E63" s="43" t="s">
        <v>167</v>
      </c>
      <c r="F63" s="23">
        <v>7360000</v>
      </c>
      <c r="G63" s="46" t="s">
        <v>304</v>
      </c>
      <c r="H63" s="50" t="s">
        <v>253</v>
      </c>
      <c r="I63" s="46" t="s">
        <v>292</v>
      </c>
      <c r="J63" s="43">
        <v>5</v>
      </c>
    </row>
    <row r="64" spans="1:10" ht="39.75" customHeight="1" x14ac:dyDescent="0.3">
      <c r="A64" s="43">
        <f t="shared" si="2"/>
        <v>11</v>
      </c>
      <c r="B64" s="61"/>
      <c r="C64" s="44" t="s">
        <v>249</v>
      </c>
      <c r="D64" s="43" t="s">
        <v>42</v>
      </c>
      <c r="E64" s="43" t="s">
        <v>167</v>
      </c>
      <c r="F64" s="23">
        <v>12075000</v>
      </c>
      <c r="G64" s="46" t="s">
        <v>305</v>
      </c>
      <c r="H64" s="50" t="s">
        <v>258</v>
      </c>
      <c r="I64" s="46" t="s">
        <v>292</v>
      </c>
      <c r="J64" s="43">
        <v>10</v>
      </c>
    </row>
    <row r="65" spans="1:10" ht="39.75" customHeight="1" x14ac:dyDescent="0.3">
      <c r="A65" s="43">
        <f t="shared" si="2"/>
        <v>12</v>
      </c>
      <c r="B65" s="61"/>
      <c r="C65" s="44" t="s">
        <v>249</v>
      </c>
      <c r="D65" s="43" t="s">
        <v>42</v>
      </c>
      <c r="E65" s="43" t="s">
        <v>167</v>
      </c>
      <c r="F65" s="23">
        <v>11132000</v>
      </c>
      <c r="G65" s="46" t="s">
        <v>306</v>
      </c>
      <c r="H65" s="50" t="s">
        <v>258</v>
      </c>
      <c r="I65" s="46" t="s">
        <v>292</v>
      </c>
      <c r="J65" s="43">
        <v>10</v>
      </c>
    </row>
    <row r="66" spans="1:10" ht="39.75" customHeight="1" x14ac:dyDescent="0.3">
      <c r="A66" s="43">
        <f t="shared" si="2"/>
        <v>13</v>
      </c>
      <c r="B66" s="61"/>
      <c r="C66" s="44" t="s">
        <v>250</v>
      </c>
      <c r="D66" s="43" t="s">
        <v>42</v>
      </c>
      <c r="E66" s="43" t="s">
        <v>167</v>
      </c>
      <c r="F66" s="23">
        <v>3470750</v>
      </c>
      <c r="G66" s="46" t="s">
        <v>307</v>
      </c>
      <c r="H66" s="50" t="s">
        <v>258</v>
      </c>
      <c r="I66" s="46" t="s">
        <v>292</v>
      </c>
      <c r="J66" s="43">
        <v>50</v>
      </c>
    </row>
    <row r="67" spans="1:10" ht="39.75" customHeight="1" x14ac:dyDescent="0.3">
      <c r="A67" s="43">
        <f t="shared" si="2"/>
        <v>14</v>
      </c>
      <c r="B67" s="61"/>
      <c r="C67" s="44" t="s">
        <v>250</v>
      </c>
      <c r="D67" s="43" t="s">
        <v>42</v>
      </c>
      <c r="E67" s="43" t="s">
        <v>167</v>
      </c>
      <c r="F67" s="23">
        <v>2735988</v>
      </c>
      <c r="G67" s="46" t="s">
        <v>308</v>
      </c>
      <c r="H67" s="50" t="s">
        <v>258</v>
      </c>
      <c r="I67" s="46" t="s">
        <v>292</v>
      </c>
      <c r="J67" s="43">
        <v>46</v>
      </c>
    </row>
    <row r="68" spans="1:10" ht="39.75" customHeight="1" x14ac:dyDescent="0.3">
      <c r="A68" s="43">
        <f t="shared" si="2"/>
        <v>15</v>
      </c>
      <c r="B68" s="61"/>
      <c r="C68" s="44" t="s">
        <v>250</v>
      </c>
      <c r="D68" s="43" t="s">
        <v>42</v>
      </c>
      <c r="E68" s="43" t="s">
        <v>167</v>
      </c>
      <c r="F68" s="23">
        <v>4888650</v>
      </c>
      <c r="G68" s="46" t="s">
        <v>309</v>
      </c>
      <c r="H68" s="50" t="s">
        <v>258</v>
      </c>
      <c r="I68" s="46" t="s">
        <v>292</v>
      </c>
      <c r="J68" s="43">
        <v>78</v>
      </c>
    </row>
    <row r="69" spans="1:10" ht="39.75" customHeight="1" x14ac:dyDescent="0.3">
      <c r="A69" s="43">
        <f t="shared" si="2"/>
        <v>16</v>
      </c>
      <c r="B69" s="61"/>
      <c r="C69" s="44" t="s">
        <v>248</v>
      </c>
      <c r="D69" s="43" t="s">
        <v>42</v>
      </c>
      <c r="E69" s="43" t="s">
        <v>167</v>
      </c>
      <c r="F69" s="23">
        <v>222000</v>
      </c>
      <c r="G69" s="46" t="s">
        <v>311</v>
      </c>
      <c r="H69" s="50" t="s">
        <v>259</v>
      </c>
      <c r="I69" s="46" t="s">
        <v>310</v>
      </c>
      <c r="J69" s="43">
        <v>20</v>
      </c>
    </row>
    <row r="70" spans="1:10" ht="47.25" customHeight="1" x14ac:dyDescent="0.3">
      <c r="A70" s="51"/>
      <c r="B70" s="61"/>
      <c r="C70" s="52" t="s">
        <v>35</v>
      </c>
      <c r="D70" s="51" t="s">
        <v>43</v>
      </c>
      <c r="E70" s="51" t="s">
        <v>35</v>
      </c>
      <c r="F70" s="27">
        <f>SUM(F54:F69)</f>
        <v>67500088</v>
      </c>
      <c r="G70" s="51" t="s">
        <v>35</v>
      </c>
      <c r="H70" s="51" t="s">
        <v>35</v>
      </c>
      <c r="I70" s="51" t="s">
        <v>35</v>
      </c>
      <c r="J70" s="51" t="s">
        <v>35</v>
      </c>
    </row>
    <row r="71" spans="1:10" ht="47.25" customHeight="1" x14ac:dyDescent="0.3">
      <c r="A71" s="43">
        <v>1</v>
      </c>
      <c r="B71" s="61"/>
      <c r="C71" s="53" t="s">
        <v>249</v>
      </c>
      <c r="D71" s="44" t="s">
        <v>260</v>
      </c>
      <c r="E71" s="43" t="s">
        <v>167</v>
      </c>
      <c r="F71" s="26">
        <v>5302300</v>
      </c>
      <c r="G71" s="46" t="s">
        <v>312</v>
      </c>
      <c r="H71" s="45" t="s">
        <v>253</v>
      </c>
      <c r="I71" s="46" t="s">
        <v>292</v>
      </c>
      <c r="J71" s="43">
        <v>50</v>
      </c>
    </row>
    <row r="72" spans="1:10" ht="47.25" customHeight="1" x14ac:dyDescent="0.3">
      <c r="A72" s="43">
        <v>2</v>
      </c>
      <c r="B72" s="61"/>
      <c r="C72" s="53" t="s">
        <v>249</v>
      </c>
      <c r="D72" s="44" t="s">
        <v>260</v>
      </c>
      <c r="E72" s="43" t="s">
        <v>167</v>
      </c>
      <c r="F72" s="26">
        <v>4863750</v>
      </c>
      <c r="G72" s="46" t="s">
        <v>313</v>
      </c>
      <c r="H72" s="45" t="s">
        <v>253</v>
      </c>
      <c r="I72" s="46" t="s">
        <v>292</v>
      </c>
      <c r="J72" s="43">
        <v>50</v>
      </c>
    </row>
    <row r="73" spans="1:10" ht="47.25" customHeight="1" x14ac:dyDescent="0.3">
      <c r="A73" s="43"/>
      <c r="B73" s="61"/>
      <c r="C73" s="52" t="s">
        <v>35</v>
      </c>
      <c r="D73" s="51" t="s">
        <v>43</v>
      </c>
      <c r="E73" s="51" t="s">
        <v>35</v>
      </c>
      <c r="F73" s="27">
        <f>SUM(F71:F72)</f>
        <v>10166050</v>
      </c>
      <c r="G73" s="51" t="s">
        <v>35</v>
      </c>
      <c r="H73" s="51" t="s">
        <v>35</v>
      </c>
      <c r="I73" s="51" t="s">
        <v>35</v>
      </c>
      <c r="J73" s="51" t="s">
        <v>35</v>
      </c>
    </row>
    <row r="74" spans="1:10" ht="23.25" customHeight="1" x14ac:dyDescent="0.3">
      <c r="A74" s="51"/>
      <c r="B74" s="62"/>
      <c r="C74" s="51" t="s">
        <v>35</v>
      </c>
      <c r="D74" s="51" t="s">
        <v>34</v>
      </c>
      <c r="E74" s="51" t="s">
        <v>35</v>
      </c>
      <c r="F74" s="27">
        <f>+F53+F70+F73</f>
        <v>103494678</v>
      </c>
      <c r="G74" s="51" t="s">
        <v>35</v>
      </c>
      <c r="H74" s="51" t="s">
        <v>35</v>
      </c>
      <c r="I74" s="51" t="s">
        <v>35</v>
      </c>
      <c r="J74" s="51" t="s">
        <v>35</v>
      </c>
    </row>
  </sheetData>
  <mergeCells count="14">
    <mergeCell ref="B35:B74"/>
    <mergeCell ref="B29:B34"/>
    <mergeCell ref="J6:J7"/>
    <mergeCell ref="B8:B28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"/>
  <sheetViews>
    <sheetView zoomScale="85" zoomScaleNormal="85" workbookViewId="0">
      <selection activeCell="B8" sqref="B8"/>
    </sheetView>
  </sheetViews>
  <sheetFormatPr defaultRowHeight="18.75" x14ac:dyDescent="0.3"/>
  <cols>
    <col min="1" max="1" width="14.28515625" style="1" customWidth="1"/>
    <col min="2" max="2" width="17.28515625" style="1" customWidth="1"/>
    <col min="3" max="3" width="17.7109375" style="1" customWidth="1"/>
    <col min="4" max="4" width="22.28515625" style="1" customWidth="1"/>
    <col min="5" max="5" width="24.140625" style="1" customWidth="1"/>
    <col min="6" max="6" width="14.7109375" style="1" customWidth="1"/>
    <col min="7" max="7" width="15.5703125" style="1" customWidth="1"/>
    <col min="8" max="8" width="24" style="1" customWidth="1"/>
    <col min="9" max="16384" width="9.140625" style="1"/>
  </cols>
  <sheetData>
    <row r="1" spans="1:8" x14ac:dyDescent="0.3">
      <c r="H1" s="3" t="s">
        <v>50</v>
      </c>
    </row>
    <row r="3" spans="1:8" ht="55.5" customHeight="1" x14ac:dyDescent="0.3">
      <c r="A3" s="54" t="s">
        <v>217</v>
      </c>
      <c r="B3" s="54"/>
      <c r="C3" s="54"/>
      <c r="D3" s="54"/>
      <c r="E3" s="54"/>
      <c r="F3" s="54"/>
      <c r="G3" s="54"/>
      <c r="H3" s="54"/>
    </row>
    <row r="5" spans="1:8" ht="45" customHeight="1" x14ac:dyDescent="0.3">
      <c r="A5" s="56" t="s">
        <v>0</v>
      </c>
      <c r="B5" s="56" t="s">
        <v>24</v>
      </c>
      <c r="C5" s="56" t="s">
        <v>51</v>
      </c>
      <c r="D5" s="56" t="s">
        <v>115</v>
      </c>
      <c r="E5" s="56" t="s">
        <v>38</v>
      </c>
      <c r="F5" s="67" t="s">
        <v>18</v>
      </c>
      <c r="G5" s="68"/>
      <c r="H5" s="56" t="s">
        <v>52</v>
      </c>
    </row>
    <row r="6" spans="1:8" ht="37.5" x14ac:dyDescent="0.3">
      <c r="A6" s="56"/>
      <c r="B6" s="56"/>
      <c r="C6" s="56"/>
      <c r="D6" s="56"/>
      <c r="E6" s="56"/>
      <c r="F6" s="9" t="s">
        <v>21</v>
      </c>
      <c r="G6" s="9" t="s">
        <v>22</v>
      </c>
      <c r="H6" s="56"/>
    </row>
    <row r="7" spans="1:8" x14ac:dyDescent="0.3">
      <c r="A7" s="5">
        <v>1</v>
      </c>
      <c r="B7" s="5" t="s">
        <v>214</v>
      </c>
      <c r="C7" s="5" t="s">
        <v>118</v>
      </c>
      <c r="D7" s="21" t="s">
        <v>118</v>
      </c>
      <c r="E7" s="21" t="s">
        <v>118</v>
      </c>
      <c r="F7" s="21" t="s">
        <v>118</v>
      </c>
      <c r="G7" s="21" t="s">
        <v>118</v>
      </c>
      <c r="H7" s="21" t="s">
        <v>118</v>
      </c>
    </row>
    <row r="9" spans="1:8" ht="42" customHeight="1" x14ac:dyDescent="0.3">
      <c r="A9" s="22" t="s">
        <v>114</v>
      </c>
      <c r="B9" s="57" t="s">
        <v>154</v>
      </c>
      <c r="C9" s="57"/>
      <c r="D9" s="57"/>
      <c r="E9" s="57"/>
      <c r="F9" s="57"/>
      <c r="G9" s="57"/>
      <c r="H9" s="57"/>
    </row>
  </sheetData>
  <mergeCells count="9">
    <mergeCell ref="B9:H9"/>
    <mergeCell ref="A3:H3"/>
    <mergeCell ref="A5:A6"/>
    <mergeCell ref="B5:B6"/>
    <mergeCell ref="C5:C6"/>
    <mergeCell ref="D5:D6"/>
    <mergeCell ref="E5:E6"/>
    <mergeCell ref="F5:G5"/>
    <mergeCell ref="H5:H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"/>
  <sheetViews>
    <sheetView zoomScale="70" zoomScaleNormal="70" workbookViewId="0">
      <selection activeCell="A6" sqref="A6:A7"/>
    </sheetView>
  </sheetViews>
  <sheetFormatPr defaultRowHeight="18.75" x14ac:dyDescent="0.3"/>
  <cols>
    <col min="1" max="1" width="11.140625" style="1" customWidth="1"/>
    <col min="2" max="2" width="29.140625" style="1" customWidth="1"/>
    <col min="3" max="3" width="18.28515625" style="1" customWidth="1"/>
    <col min="4" max="4" width="21.85546875" style="1" customWidth="1"/>
    <col min="5" max="5" width="25.5703125" style="1" customWidth="1"/>
    <col min="6" max="6" width="24" style="1" customWidth="1"/>
    <col min="7" max="8" width="21.7109375" style="1" customWidth="1"/>
    <col min="9" max="9" width="19.5703125" style="1" customWidth="1"/>
    <col min="10" max="16384" width="9.140625" style="1"/>
  </cols>
  <sheetData>
    <row r="1" spans="1:9" x14ac:dyDescent="0.3">
      <c r="I1" s="3" t="s">
        <v>53</v>
      </c>
    </row>
    <row r="3" spans="1:9" ht="64.5" customHeight="1" x14ac:dyDescent="0.3">
      <c r="A3" s="54" t="s">
        <v>218</v>
      </c>
      <c r="B3" s="54"/>
      <c r="C3" s="54"/>
      <c r="D3" s="54"/>
      <c r="E3" s="54"/>
      <c r="F3" s="54"/>
      <c r="G3" s="54"/>
      <c r="H3" s="54"/>
      <c r="I3" s="54"/>
    </row>
    <row r="4" spans="1:9" x14ac:dyDescent="0.3">
      <c r="A4" s="55" t="s">
        <v>10</v>
      </c>
      <c r="B4" s="55"/>
      <c r="C4" s="55"/>
      <c r="D4" s="55"/>
      <c r="E4" s="55"/>
      <c r="F4" s="55"/>
      <c r="G4" s="55"/>
      <c r="H4" s="55"/>
      <c r="I4" s="55"/>
    </row>
    <row r="6" spans="1:9" x14ac:dyDescent="0.3">
      <c r="A6" s="56" t="s">
        <v>0</v>
      </c>
      <c r="B6" s="56" t="s">
        <v>116</v>
      </c>
      <c r="C6" s="56" t="s">
        <v>54</v>
      </c>
      <c r="D6" s="56" t="s">
        <v>55</v>
      </c>
      <c r="E6" s="56"/>
      <c r="F6" s="56" t="s">
        <v>62</v>
      </c>
      <c r="G6" s="56" t="s">
        <v>56</v>
      </c>
      <c r="H6" s="56" t="s">
        <v>117</v>
      </c>
      <c r="I6" s="56" t="s">
        <v>58</v>
      </c>
    </row>
    <row r="7" spans="1:9" ht="131.25" x14ac:dyDescent="0.3">
      <c r="A7" s="56"/>
      <c r="B7" s="56"/>
      <c r="C7" s="56"/>
      <c r="D7" s="9" t="s">
        <v>59</v>
      </c>
      <c r="E7" s="9" t="s">
        <v>60</v>
      </c>
      <c r="F7" s="56"/>
      <c r="G7" s="56"/>
      <c r="H7" s="56"/>
      <c r="I7" s="56"/>
    </row>
    <row r="8" spans="1:9" ht="75" x14ac:dyDescent="0.3">
      <c r="A8" s="5">
        <v>1</v>
      </c>
      <c r="B8" s="5" t="s">
        <v>61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 t="s">
        <v>118</v>
      </c>
    </row>
    <row r="10" spans="1:9" ht="42" customHeight="1" x14ac:dyDescent="0.3">
      <c r="A10" s="11" t="s">
        <v>114</v>
      </c>
      <c r="B10" s="69" t="s">
        <v>155</v>
      </c>
      <c r="C10" s="69"/>
      <c r="D10" s="69"/>
      <c r="E10" s="69"/>
      <c r="F10" s="69"/>
      <c r="G10" s="69"/>
      <c r="H10" s="69"/>
      <c r="I10" s="69"/>
    </row>
  </sheetData>
  <mergeCells count="11">
    <mergeCell ref="B10:I10"/>
    <mergeCell ref="A3:I3"/>
    <mergeCell ref="A4:I4"/>
    <mergeCell ref="A6:A7"/>
    <mergeCell ref="B6:B7"/>
    <mergeCell ref="C6:C7"/>
    <mergeCell ref="D6:E6"/>
    <mergeCell ref="F6:F7"/>
    <mergeCell ref="G6:G7"/>
    <mergeCell ref="H6:H7"/>
    <mergeCell ref="I6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"/>
  <sheetViews>
    <sheetView zoomScale="70" zoomScaleNormal="70" workbookViewId="0">
      <selection activeCell="B2" sqref="B2:K2"/>
    </sheetView>
  </sheetViews>
  <sheetFormatPr defaultRowHeight="18.75" x14ac:dyDescent="0.3"/>
  <cols>
    <col min="1" max="1" width="6.7109375" style="1" customWidth="1"/>
    <col min="2" max="2" width="32.5703125" style="1" customWidth="1"/>
    <col min="3" max="3" width="27.28515625" style="1" customWidth="1"/>
    <col min="4" max="5" width="14.5703125" style="1" customWidth="1"/>
    <col min="6" max="6" width="21.85546875" style="1" customWidth="1"/>
    <col min="7" max="7" width="22.5703125" style="1" customWidth="1"/>
    <col min="8" max="8" width="19.85546875" style="1" customWidth="1"/>
    <col min="9" max="9" width="18.140625" style="1" customWidth="1"/>
    <col min="10" max="10" width="20.85546875" style="1" customWidth="1"/>
    <col min="11" max="11" width="25.140625" style="1" customWidth="1"/>
    <col min="12" max="12" width="36.28515625" style="1" customWidth="1"/>
    <col min="13" max="16384" width="9.140625" style="1"/>
  </cols>
  <sheetData>
    <row r="1" spans="1:11" x14ac:dyDescent="0.3">
      <c r="K1" s="3" t="s">
        <v>63</v>
      </c>
    </row>
    <row r="2" spans="1:11" ht="53.25" customHeight="1" x14ac:dyDescent="0.3">
      <c r="B2" s="54" t="s">
        <v>219</v>
      </c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3">
      <c r="A3" s="15"/>
      <c r="B3" s="55" t="s">
        <v>10</v>
      </c>
      <c r="C3" s="55"/>
      <c r="D3" s="55"/>
      <c r="E3" s="55"/>
      <c r="F3" s="55"/>
      <c r="G3" s="55"/>
      <c r="H3" s="55"/>
      <c r="I3" s="55"/>
      <c r="J3" s="55"/>
      <c r="K3" s="55"/>
    </row>
    <row r="5" spans="1:11" ht="75" x14ac:dyDescent="0.3">
      <c r="A5" s="70" t="s">
        <v>64</v>
      </c>
      <c r="B5" s="71" t="s">
        <v>65</v>
      </c>
      <c r="C5" s="71" t="s">
        <v>66</v>
      </c>
      <c r="D5" s="71" t="s">
        <v>67</v>
      </c>
      <c r="E5" s="71" t="s">
        <v>16</v>
      </c>
      <c r="F5" s="71" t="s">
        <v>55</v>
      </c>
      <c r="G5" s="71"/>
      <c r="H5" s="28" t="s">
        <v>68</v>
      </c>
      <c r="I5" s="28" t="s">
        <v>69</v>
      </c>
      <c r="J5" s="71" t="s">
        <v>57</v>
      </c>
      <c r="K5" s="71" t="s">
        <v>58</v>
      </c>
    </row>
    <row r="6" spans="1:11" ht="75" customHeight="1" x14ac:dyDescent="0.3">
      <c r="A6" s="70"/>
      <c r="B6" s="71"/>
      <c r="C6" s="71"/>
      <c r="D6" s="71"/>
      <c r="E6" s="71"/>
      <c r="F6" s="32" t="s">
        <v>70</v>
      </c>
      <c r="G6" s="28" t="s">
        <v>122</v>
      </c>
      <c r="H6" s="28" t="s">
        <v>71</v>
      </c>
      <c r="I6" s="28" t="s">
        <v>71</v>
      </c>
      <c r="J6" s="71"/>
      <c r="K6" s="71"/>
    </row>
    <row r="7" spans="1:11" x14ac:dyDescent="0.3">
      <c r="A7" s="29" t="s">
        <v>72</v>
      </c>
      <c r="B7" s="30" t="s">
        <v>73</v>
      </c>
      <c r="C7" s="31" t="s">
        <v>118</v>
      </c>
      <c r="D7" s="31" t="s">
        <v>118</v>
      </c>
      <c r="E7" s="31" t="s">
        <v>118</v>
      </c>
      <c r="F7" s="31" t="s">
        <v>118</v>
      </c>
      <c r="G7" s="31" t="s">
        <v>118</v>
      </c>
      <c r="H7" s="31" t="s">
        <v>118</v>
      </c>
      <c r="I7" s="31" t="s">
        <v>118</v>
      </c>
      <c r="J7" s="31" t="s">
        <v>118</v>
      </c>
      <c r="K7" s="31" t="s">
        <v>118</v>
      </c>
    </row>
    <row r="8" spans="1:11" x14ac:dyDescent="0.3">
      <c r="A8" s="29" t="s">
        <v>74</v>
      </c>
      <c r="B8" s="30" t="s">
        <v>75</v>
      </c>
      <c r="C8" s="31" t="s">
        <v>118</v>
      </c>
      <c r="D8" s="31" t="s">
        <v>118</v>
      </c>
      <c r="E8" s="31" t="s">
        <v>118</v>
      </c>
      <c r="F8" s="31" t="s">
        <v>118</v>
      </c>
      <c r="G8" s="31" t="s">
        <v>118</v>
      </c>
      <c r="H8" s="31" t="s">
        <v>118</v>
      </c>
      <c r="I8" s="31" t="s">
        <v>118</v>
      </c>
      <c r="J8" s="31" t="s">
        <v>118</v>
      </c>
      <c r="K8" s="31" t="s">
        <v>118</v>
      </c>
    </row>
    <row r="9" spans="1:11" x14ac:dyDescent="0.3">
      <c r="A9" s="29" t="s">
        <v>76</v>
      </c>
      <c r="B9" s="30" t="s">
        <v>77</v>
      </c>
      <c r="C9" s="31" t="s">
        <v>118</v>
      </c>
      <c r="D9" s="31" t="s">
        <v>118</v>
      </c>
      <c r="E9" s="31" t="s">
        <v>118</v>
      </c>
      <c r="F9" s="31" t="s">
        <v>118</v>
      </c>
      <c r="G9" s="31" t="s">
        <v>118</v>
      </c>
      <c r="H9" s="31" t="s">
        <v>118</v>
      </c>
      <c r="I9" s="31" t="s">
        <v>118</v>
      </c>
      <c r="J9" s="31" t="s">
        <v>118</v>
      </c>
      <c r="K9" s="31" t="s">
        <v>118</v>
      </c>
    </row>
    <row r="10" spans="1:11" ht="37.5" x14ac:dyDescent="0.3">
      <c r="A10" s="29" t="s">
        <v>78</v>
      </c>
      <c r="B10" s="30" t="s">
        <v>79</v>
      </c>
      <c r="C10" s="31" t="s">
        <v>118</v>
      </c>
      <c r="D10" s="31" t="s">
        <v>118</v>
      </c>
      <c r="E10" s="31" t="s">
        <v>118</v>
      </c>
      <c r="F10" s="31" t="s">
        <v>118</v>
      </c>
      <c r="G10" s="31" t="s">
        <v>118</v>
      </c>
      <c r="H10" s="31" t="s">
        <v>118</v>
      </c>
      <c r="I10" s="31" t="s">
        <v>118</v>
      </c>
      <c r="J10" s="31" t="s">
        <v>118</v>
      </c>
      <c r="K10" s="31" t="s">
        <v>118</v>
      </c>
    </row>
    <row r="11" spans="1:11" ht="37.5" x14ac:dyDescent="0.3">
      <c r="A11" s="29" t="s">
        <v>80</v>
      </c>
      <c r="B11" s="30" t="s">
        <v>81</v>
      </c>
      <c r="C11" s="31" t="s">
        <v>118</v>
      </c>
      <c r="D11" s="31" t="s">
        <v>118</v>
      </c>
      <c r="E11" s="31" t="s">
        <v>118</v>
      </c>
      <c r="F11" s="31" t="s">
        <v>118</v>
      </c>
      <c r="G11" s="31" t="s">
        <v>118</v>
      </c>
      <c r="H11" s="31" t="s">
        <v>118</v>
      </c>
      <c r="I11" s="31" t="s">
        <v>118</v>
      </c>
      <c r="J11" s="31" t="s">
        <v>118</v>
      </c>
      <c r="K11" s="31" t="s">
        <v>118</v>
      </c>
    </row>
    <row r="12" spans="1:11" x14ac:dyDescent="0.3">
      <c r="A12" s="29" t="s">
        <v>82</v>
      </c>
      <c r="B12" s="30" t="s">
        <v>83</v>
      </c>
      <c r="C12" s="31" t="s">
        <v>118</v>
      </c>
      <c r="D12" s="31" t="s">
        <v>118</v>
      </c>
      <c r="E12" s="31" t="s">
        <v>118</v>
      </c>
      <c r="F12" s="31" t="s">
        <v>118</v>
      </c>
      <c r="G12" s="31" t="s">
        <v>118</v>
      </c>
      <c r="H12" s="31" t="s">
        <v>118</v>
      </c>
      <c r="I12" s="31" t="s">
        <v>118</v>
      </c>
      <c r="J12" s="31" t="s">
        <v>118</v>
      </c>
      <c r="K12" s="31" t="s">
        <v>118</v>
      </c>
    </row>
  </sheetData>
  <mergeCells count="10">
    <mergeCell ref="B2:K2"/>
    <mergeCell ref="B3:K3"/>
    <mergeCell ref="A5:A6"/>
    <mergeCell ref="B5:B6"/>
    <mergeCell ref="C5:C6"/>
    <mergeCell ref="D5:D6"/>
    <mergeCell ref="E5:E6"/>
    <mergeCell ref="F5:G5"/>
    <mergeCell ref="J5:J6"/>
    <mergeCell ref="K5:K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zoomScale="85" zoomScaleNormal="85" workbookViewId="0">
      <selection activeCell="C37" sqref="C37"/>
    </sheetView>
  </sheetViews>
  <sheetFormatPr defaultRowHeight="18.75" x14ac:dyDescent="0.3"/>
  <cols>
    <col min="1" max="1" width="13.85546875" style="1" customWidth="1"/>
    <col min="2" max="2" width="29.5703125" style="1" customWidth="1"/>
    <col min="3" max="3" width="30.5703125" style="1" customWidth="1"/>
    <col min="4" max="4" width="28.85546875" style="1" customWidth="1"/>
    <col min="5" max="5" width="32" style="1" customWidth="1"/>
    <col min="6" max="6" width="39.5703125" style="1" customWidth="1"/>
    <col min="7" max="16384" width="9.140625" style="1"/>
  </cols>
  <sheetData>
    <row r="1" spans="1:6" x14ac:dyDescent="0.3">
      <c r="F1" s="3" t="s">
        <v>84</v>
      </c>
    </row>
    <row r="3" spans="1:6" ht="37.5" customHeight="1" x14ac:dyDescent="0.3">
      <c r="A3" s="72" t="s">
        <v>119</v>
      </c>
      <c r="B3" s="55"/>
      <c r="C3" s="55"/>
      <c r="D3" s="55"/>
      <c r="E3" s="55"/>
      <c r="F3" s="55"/>
    </row>
    <row r="4" spans="1:6" x14ac:dyDescent="0.3">
      <c r="A4" s="55"/>
      <c r="B4" s="55"/>
      <c r="C4" s="55"/>
      <c r="D4" s="55"/>
      <c r="E4" s="55"/>
      <c r="F4" s="55"/>
    </row>
    <row r="6" spans="1:6" ht="37.5" x14ac:dyDescent="0.3">
      <c r="A6" s="9" t="s">
        <v>0</v>
      </c>
      <c r="B6" s="9" t="s">
        <v>86</v>
      </c>
      <c r="C6" s="9" t="s">
        <v>87</v>
      </c>
      <c r="D6" s="9" t="s">
        <v>88</v>
      </c>
      <c r="E6" s="9" t="s">
        <v>89</v>
      </c>
      <c r="F6" s="9" t="s">
        <v>90</v>
      </c>
    </row>
    <row r="7" spans="1:6" x14ac:dyDescent="0.3">
      <c r="A7" s="6">
        <v>1</v>
      </c>
      <c r="B7" s="6" t="s">
        <v>118</v>
      </c>
      <c r="C7" s="21" t="s">
        <v>118</v>
      </c>
      <c r="D7" s="21" t="s">
        <v>118</v>
      </c>
      <c r="E7" s="21" t="s">
        <v>118</v>
      </c>
      <c r="F7" s="21" t="s">
        <v>118</v>
      </c>
    </row>
    <row r="9" spans="1:6" ht="19.5" x14ac:dyDescent="0.35">
      <c r="A9" s="33" t="s">
        <v>114</v>
      </c>
      <c r="B9" s="73" t="s">
        <v>120</v>
      </c>
      <c r="C9" s="73"/>
      <c r="D9" s="73"/>
      <c r="E9" s="73"/>
      <c r="F9" s="73"/>
    </row>
  </sheetData>
  <mergeCells count="3">
    <mergeCell ref="A3:F3"/>
    <mergeCell ref="A4:F4"/>
    <mergeCell ref="B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1-илова</vt:lpstr>
      <vt:lpstr>2-илова</vt:lpstr>
      <vt:lpstr>3-илова</vt:lpstr>
      <vt:lpstr>4-илова</vt:lpstr>
      <vt:lpstr>5-илова</vt:lpstr>
      <vt:lpstr>6-илова</vt:lpstr>
      <vt:lpstr>7-илова</vt:lpstr>
      <vt:lpstr>8-илова</vt:lpstr>
      <vt:lpstr>9-илова</vt:lpstr>
      <vt:lpstr>10-илова</vt:lpstr>
      <vt:lpstr>13-илова</vt:lpstr>
      <vt:lpstr>14-илова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2022-10-24T11:30:27Z</dcterms:modified>
</cp:coreProperties>
</file>